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2240" windowHeight="8835"/>
  </bookViews>
  <sheets>
    <sheet name="Pract.1" sheetId="1" r:id="rId1"/>
    <sheet name="Pract.2" sheetId="2" r:id="rId2"/>
    <sheet name="Pract.3" sheetId="3" r:id="rId3"/>
    <sheet name="Pract.4" sheetId="4" r:id="rId4"/>
    <sheet name="Pract.5" sheetId="5" r:id="rId5"/>
    <sheet name="Pract.6" sheetId="6" r:id="rId6"/>
    <sheet name="Pract.7" sheetId="7" r:id="rId7"/>
    <sheet name="Pract.8" sheetId="8" r:id="rId8"/>
    <sheet name="Pract.9" sheetId="9" r:id="rId9"/>
    <sheet name="Pract.10" sheetId="10" r:id="rId10"/>
    <sheet name="Pract.11" sheetId="11" r:id="rId11"/>
    <sheet name="Práct.12" sheetId="12" r:id="rId12"/>
  </sheets>
  <externalReferences>
    <externalReference r:id="rId13"/>
  </externalReferences>
  <definedNames>
    <definedName name="RENTA">Pract.2!$C$21:$G$21</definedName>
    <definedName name="RENTA_FAMILIAR">Pract.2!$B$6:$F$6</definedName>
    <definedName name="RENTAFAMILIAR">Pract.2!$C$3:$F$3</definedName>
    <definedName name="TOTAL_DE_GASTOS">Pract.2!$B$13:$F$13</definedName>
  </definedNames>
  <calcPr calcId="125725"/>
</workbook>
</file>

<file path=xl/calcChain.xml><?xml version="1.0" encoding="utf-8"?>
<calcChain xmlns="http://schemas.openxmlformats.org/spreadsheetml/2006/main">
  <c r="E30" i="2"/>
  <c r="F30"/>
  <c r="G30"/>
  <c r="D30"/>
  <c r="D8" i="12"/>
  <c r="D9"/>
  <c r="D10"/>
  <c r="D11"/>
  <c r="D12"/>
  <c r="D13"/>
  <c r="D14"/>
  <c r="D7"/>
  <c r="C8"/>
  <c r="C9"/>
  <c r="C10"/>
  <c r="C11"/>
  <c r="C12"/>
  <c r="C13"/>
  <c r="C14"/>
  <c r="C7"/>
  <c r="H5" i="10"/>
  <c r="H6"/>
  <c r="H7"/>
  <c r="H8"/>
  <c r="H9"/>
  <c r="H10"/>
  <c r="H4"/>
  <c r="G5"/>
  <c r="G6"/>
  <c r="G7"/>
  <c r="G8"/>
  <c r="G9"/>
  <c r="G10"/>
  <c r="G4"/>
  <c r="F5"/>
  <c r="F6"/>
  <c r="F7"/>
  <c r="F8"/>
  <c r="F9"/>
  <c r="F10"/>
  <c r="F4"/>
  <c r="G6" i="7"/>
  <c r="I3" i="9"/>
  <c r="G4"/>
  <c r="G5"/>
  <c r="G6"/>
  <c r="G7"/>
  <c r="G8"/>
  <c r="G9"/>
  <c r="G3"/>
  <c r="H3" s="1"/>
  <c r="E10" i="8"/>
  <c r="F10" s="1"/>
  <c r="F9"/>
  <c r="E9"/>
  <c r="E8"/>
  <c r="F8" s="1"/>
  <c r="E7"/>
  <c r="E6"/>
  <c r="F6" s="1"/>
  <c r="F5"/>
  <c r="E5"/>
  <c r="F9" i="7"/>
  <c r="H9" s="1"/>
  <c r="I9" s="1"/>
  <c r="F8"/>
  <c r="H8" s="1"/>
  <c r="I8" s="1"/>
  <c r="F7"/>
  <c r="H7" s="1"/>
  <c r="I7" s="1"/>
  <c r="F6"/>
  <c r="H6" s="1"/>
  <c r="I6" s="1"/>
  <c r="F5"/>
  <c r="H5" s="1"/>
  <c r="I5" s="1"/>
  <c r="K20" i="1"/>
  <c r="C12"/>
  <c r="G28" i="2"/>
  <c r="F28"/>
  <c r="E28"/>
  <c r="D28"/>
  <c r="D13"/>
  <c r="E13"/>
  <c r="F13"/>
  <c r="C13"/>
  <c r="D15"/>
  <c r="E15"/>
  <c r="F15"/>
  <c r="C15"/>
  <c r="D47" i="1"/>
  <c r="F33"/>
  <c r="D30"/>
  <c r="G25" i="5"/>
  <c r="F25"/>
  <c r="E25"/>
  <c r="D25"/>
  <c r="C25"/>
  <c r="G12"/>
  <c r="F12"/>
  <c r="E12"/>
  <c r="D12"/>
  <c r="C12"/>
  <c r="G10"/>
  <c r="F10"/>
  <c r="E10"/>
  <c r="D10"/>
  <c r="C10"/>
  <c r="G9"/>
  <c r="F9"/>
  <c r="E9"/>
  <c r="D9"/>
  <c r="C9"/>
  <c r="G8"/>
  <c r="F8"/>
  <c r="E8"/>
  <c r="D8"/>
  <c r="C8"/>
  <c r="J10" i="3"/>
  <c r="G10"/>
  <c r="H10" s="1"/>
  <c r="I10" s="1"/>
  <c r="J9"/>
  <c r="G9"/>
  <c r="H9" s="1"/>
  <c r="I9" s="1"/>
  <c r="J8"/>
  <c r="G8"/>
  <c r="H8" s="1"/>
  <c r="I8" s="1"/>
  <c r="J7"/>
  <c r="G7"/>
  <c r="H7" s="1"/>
  <c r="I7" s="1"/>
  <c r="J6"/>
  <c r="G6"/>
  <c r="H6" s="1"/>
  <c r="I6" s="1"/>
  <c r="J5"/>
  <c r="I5"/>
  <c r="H5"/>
  <c r="G5"/>
  <c r="J4"/>
  <c r="I4"/>
  <c r="H4"/>
  <c r="G4"/>
  <c r="C13" i="1"/>
  <c r="K88"/>
  <c r="J88"/>
  <c r="I88"/>
  <c r="H88"/>
  <c r="G88"/>
  <c r="F88"/>
  <c r="E88"/>
  <c r="D88"/>
  <c r="C88"/>
  <c r="K87"/>
  <c r="J87"/>
  <c r="I87"/>
  <c r="H87"/>
  <c r="G87"/>
  <c r="F87"/>
  <c r="E87"/>
  <c r="D87"/>
  <c r="C87"/>
  <c r="K86"/>
  <c r="J86"/>
  <c r="I86"/>
  <c r="H86"/>
  <c r="G86"/>
  <c r="F86"/>
  <c r="E86"/>
  <c r="D86"/>
  <c r="C86"/>
  <c r="K85"/>
  <c r="J85"/>
  <c r="I85"/>
  <c r="H85"/>
  <c r="G85"/>
  <c r="F85"/>
  <c r="E85"/>
  <c r="D85"/>
  <c r="C85"/>
  <c r="K84"/>
  <c r="J84"/>
  <c r="I84"/>
  <c r="H84"/>
  <c r="G84"/>
  <c r="F84"/>
  <c r="E84"/>
  <c r="D84"/>
  <c r="C84"/>
  <c r="K83"/>
  <c r="J83"/>
  <c r="I83"/>
  <c r="H83"/>
  <c r="G83"/>
  <c r="F83"/>
  <c r="E83"/>
  <c r="D83"/>
  <c r="C83"/>
  <c r="K82"/>
  <c r="J82"/>
  <c r="I82"/>
  <c r="H82"/>
  <c r="G82"/>
  <c r="F82"/>
  <c r="E82"/>
  <c r="D82"/>
  <c r="C82"/>
  <c r="K81"/>
  <c r="J81"/>
  <c r="I81"/>
  <c r="H81"/>
  <c r="G81"/>
  <c r="F81"/>
  <c r="E81"/>
  <c r="D81"/>
  <c r="C81"/>
  <c r="K80"/>
  <c r="J80"/>
  <c r="I80"/>
  <c r="H80"/>
  <c r="G80"/>
  <c r="F80"/>
  <c r="E80"/>
  <c r="D80"/>
  <c r="C80"/>
  <c r="G101"/>
  <c r="E99"/>
  <c r="D98"/>
  <c r="C97"/>
  <c r="K105"/>
  <c r="J105"/>
  <c r="I105"/>
  <c r="H105"/>
  <c r="G105"/>
  <c r="F105"/>
  <c r="E105"/>
  <c r="D105"/>
  <c r="C105"/>
  <c r="K104"/>
  <c r="J104"/>
  <c r="I104"/>
  <c r="H104"/>
  <c r="G104"/>
  <c r="F104"/>
  <c r="E104"/>
  <c r="D104"/>
  <c r="C104"/>
  <c r="K103"/>
  <c r="J103"/>
  <c r="I103"/>
  <c r="H103"/>
  <c r="G103"/>
  <c r="F103"/>
  <c r="E103"/>
  <c r="D103"/>
  <c r="C103"/>
  <c r="K102"/>
  <c r="J102"/>
  <c r="I102"/>
  <c r="H102"/>
  <c r="G102"/>
  <c r="F102"/>
  <c r="E102"/>
  <c r="D102"/>
  <c r="C102"/>
  <c r="K101"/>
  <c r="J101"/>
  <c r="I101"/>
  <c r="H101"/>
  <c r="F101"/>
  <c r="E101"/>
  <c r="D101"/>
  <c r="C101"/>
  <c r="K100"/>
  <c r="J100"/>
  <c r="I100"/>
  <c r="H100"/>
  <c r="G100"/>
  <c r="F100"/>
  <c r="E100"/>
  <c r="D100"/>
  <c r="C100"/>
  <c r="K99"/>
  <c r="J99"/>
  <c r="I99"/>
  <c r="H99"/>
  <c r="G99"/>
  <c r="F99"/>
  <c r="D99"/>
  <c r="C99"/>
  <c r="K98"/>
  <c r="J98"/>
  <c r="I98"/>
  <c r="H98"/>
  <c r="G98"/>
  <c r="F98"/>
  <c r="E98"/>
  <c r="C98"/>
  <c r="K97"/>
  <c r="J97"/>
  <c r="I97"/>
  <c r="H97"/>
  <c r="G97"/>
  <c r="F97"/>
  <c r="E97"/>
  <c r="D97"/>
  <c r="F30"/>
  <c r="C30"/>
  <c r="J31" s="1"/>
  <c r="K29"/>
  <c r="J29"/>
  <c r="I29"/>
  <c r="H29"/>
  <c r="G29"/>
  <c r="F29"/>
  <c r="E29"/>
  <c r="D29"/>
  <c r="C29"/>
  <c r="I30" s="1"/>
  <c r="C71"/>
  <c r="C70"/>
  <c r="C69"/>
  <c r="C68"/>
  <c r="C67"/>
  <c r="C66"/>
  <c r="C65"/>
  <c r="C64"/>
  <c r="C63"/>
  <c r="D63" s="1"/>
  <c r="C46"/>
  <c r="D46" s="1"/>
  <c r="E46" s="1"/>
  <c r="C14"/>
  <c r="C15" s="1"/>
  <c r="C16" s="1"/>
  <c r="C17" s="1"/>
  <c r="C18" s="1"/>
  <c r="C19" s="1"/>
  <c r="C20" s="1"/>
  <c r="H9" i="9" l="1"/>
  <c r="I9" s="1"/>
  <c r="H7"/>
  <c r="I7" s="1"/>
  <c r="H5"/>
  <c r="I5" s="1"/>
  <c r="H8"/>
  <c r="I8" s="1"/>
  <c r="H6"/>
  <c r="I6" s="1"/>
  <c r="H4"/>
  <c r="I4" s="1"/>
  <c r="G7" i="7"/>
  <c r="G8"/>
  <c r="G9"/>
  <c r="G5"/>
  <c r="G5" i="8"/>
  <c r="F7"/>
  <c r="G7" s="1"/>
  <c r="G9"/>
  <c r="G6"/>
  <c r="G8"/>
  <c r="G10"/>
  <c r="H16" i="3"/>
  <c r="H17"/>
  <c r="D66" i="1"/>
  <c r="D12"/>
  <c r="D13" s="1"/>
  <c r="D14" s="1"/>
  <c r="D15" s="1"/>
  <c r="D16" s="1"/>
  <c r="D17" s="1"/>
  <c r="D18" s="1"/>
  <c r="D19" s="1"/>
  <c r="D20" s="1"/>
  <c r="H30"/>
  <c r="E70"/>
  <c r="E63"/>
  <c r="F69" s="1"/>
  <c r="D68"/>
  <c r="C47"/>
  <c r="D65"/>
  <c r="D67"/>
  <c r="D69"/>
  <c r="D71"/>
  <c r="E30"/>
  <c r="J30"/>
  <c r="D64"/>
  <c r="D70"/>
  <c r="G30"/>
  <c r="K30"/>
  <c r="F46"/>
  <c r="F47"/>
  <c r="E48"/>
  <c r="E47"/>
  <c r="D48"/>
  <c r="C48"/>
  <c r="G48"/>
  <c r="F48"/>
  <c r="E31"/>
  <c r="I31"/>
  <c r="D31"/>
  <c r="H31"/>
  <c r="C31"/>
  <c r="G31"/>
  <c r="K31"/>
  <c r="F31"/>
  <c r="E12"/>
  <c r="E66"/>
  <c r="F64"/>
  <c r="E65"/>
  <c r="F68"/>
  <c r="E69"/>
  <c r="F63"/>
  <c r="E64"/>
  <c r="F67"/>
  <c r="E68"/>
  <c r="F71"/>
  <c r="F66"/>
  <c r="E67"/>
  <c r="F70"/>
  <c r="E71"/>
  <c r="F65"/>
  <c r="E49" l="1"/>
  <c r="F49"/>
  <c r="G49"/>
  <c r="C49"/>
  <c r="D49"/>
  <c r="G47"/>
  <c r="G46"/>
  <c r="I32"/>
  <c r="E32"/>
  <c r="J32"/>
  <c r="F32"/>
  <c r="K32"/>
  <c r="G32"/>
  <c r="C32"/>
  <c r="H32"/>
  <c r="D32"/>
  <c r="E13"/>
  <c r="F12"/>
  <c r="G68"/>
  <c r="G64"/>
  <c r="G69"/>
  <c r="G65"/>
  <c r="G70"/>
  <c r="G66"/>
  <c r="G71"/>
  <c r="G67"/>
  <c r="G63"/>
  <c r="E14" l="1"/>
  <c r="E15" s="1"/>
  <c r="E16" s="1"/>
  <c r="E17" s="1"/>
  <c r="E18" s="1"/>
  <c r="E19" s="1"/>
  <c r="E20" s="1"/>
  <c r="H46"/>
  <c r="I50" s="1"/>
  <c r="H47"/>
  <c r="H48"/>
  <c r="H50"/>
  <c r="D50"/>
  <c r="E50"/>
  <c r="F50"/>
  <c r="G50"/>
  <c r="C50"/>
  <c r="H49"/>
  <c r="H33"/>
  <c r="D33"/>
  <c r="I33"/>
  <c r="E33"/>
  <c r="J33"/>
  <c r="K33"/>
  <c r="G33"/>
  <c r="C33"/>
  <c r="F13"/>
  <c r="F14" s="1"/>
  <c r="G12"/>
  <c r="H71"/>
  <c r="H67"/>
  <c r="H68"/>
  <c r="H64"/>
  <c r="H69"/>
  <c r="H65"/>
  <c r="H70"/>
  <c r="H66"/>
  <c r="H63"/>
  <c r="F15" l="1"/>
  <c r="F16" s="1"/>
  <c r="F17" s="1"/>
  <c r="F18" s="1"/>
  <c r="F19" s="1"/>
  <c r="F20" s="1"/>
  <c r="I46"/>
  <c r="I47"/>
  <c r="I48"/>
  <c r="I49"/>
  <c r="G51"/>
  <c r="C51"/>
  <c r="H51"/>
  <c r="D51"/>
  <c r="I51"/>
  <c r="E51"/>
  <c r="F51"/>
  <c r="K34"/>
  <c r="G34"/>
  <c r="C34"/>
  <c r="H34"/>
  <c r="D34"/>
  <c r="I34"/>
  <c r="E34"/>
  <c r="J34"/>
  <c r="F34"/>
  <c r="G13"/>
  <c r="G14" s="1"/>
  <c r="H12"/>
  <c r="I70"/>
  <c r="I66"/>
  <c r="I71"/>
  <c r="I67"/>
  <c r="I63"/>
  <c r="I68"/>
  <c r="I64"/>
  <c r="I69"/>
  <c r="I65"/>
  <c r="G15" l="1"/>
  <c r="G16" s="1"/>
  <c r="G17" s="1"/>
  <c r="G18" s="1"/>
  <c r="G19" s="1"/>
  <c r="G20" s="1"/>
  <c r="J46"/>
  <c r="K52" s="1"/>
  <c r="J47"/>
  <c r="J48"/>
  <c r="J49"/>
  <c r="J50"/>
  <c r="J52"/>
  <c r="F52"/>
  <c r="G52"/>
  <c r="C52"/>
  <c r="H52"/>
  <c r="D52"/>
  <c r="I52"/>
  <c r="E52"/>
  <c r="J51"/>
  <c r="J35"/>
  <c r="F35"/>
  <c r="K35"/>
  <c r="G35"/>
  <c r="C35"/>
  <c r="H35"/>
  <c r="D35"/>
  <c r="I35"/>
  <c r="E35"/>
  <c r="H13"/>
  <c r="H14" s="1"/>
  <c r="I12"/>
  <c r="J69"/>
  <c r="J70"/>
  <c r="J66"/>
  <c r="J71"/>
  <c r="J67"/>
  <c r="J63"/>
  <c r="K71" s="1"/>
  <c r="J65"/>
  <c r="J68"/>
  <c r="J64"/>
  <c r="H15" l="1"/>
  <c r="H16" s="1"/>
  <c r="H17" s="1"/>
  <c r="H18" s="1"/>
  <c r="H19" s="1"/>
  <c r="H20" s="1"/>
  <c r="K47"/>
  <c r="K46"/>
  <c r="K48"/>
  <c r="K49"/>
  <c r="K50"/>
  <c r="K51"/>
  <c r="I53"/>
  <c r="E53"/>
  <c r="J53"/>
  <c r="F53"/>
  <c r="K53"/>
  <c r="G53"/>
  <c r="C53"/>
  <c r="K54" s="1"/>
  <c r="H53"/>
  <c r="D53"/>
  <c r="I36"/>
  <c r="E36"/>
  <c r="J36"/>
  <c r="F36"/>
  <c r="K36"/>
  <c r="G36"/>
  <c r="C36"/>
  <c r="K37" s="1"/>
  <c r="H36"/>
  <c r="D36"/>
  <c r="I13"/>
  <c r="I14" s="1"/>
  <c r="J12"/>
  <c r="K68"/>
  <c r="K69"/>
  <c r="K65"/>
  <c r="K70"/>
  <c r="K66"/>
  <c r="K67"/>
  <c r="K63"/>
  <c r="K64"/>
  <c r="I15" l="1"/>
  <c r="I16" s="1"/>
  <c r="I17" s="1"/>
  <c r="I18" s="1"/>
  <c r="I19" s="1"/>
  <c r="I20" s="1"/>
  <c r="H54"/>
  <c r="D54"/>
  <c r="I54"/>
  <c r="E54"/>
  <c r="J54"/>
  <c r="F54"/>
  <c r="G54"/>
  <c r="C54"/>
  <c r="H37"/>
  <c r="D37"/>
  <c r="I37"/>
  <c r="E37"/>
  <c r="J37"/>
  <c r="F37"/>
  <c r="G37"/>
  <c r="C37"/>
  <c r="J13"/>
  <c r="J14" s="1"/>
  <c r="K12"/>
  <c r="J15" l="1"/>
  <c r="J16" s="1"/>
  <c r="J17" s="1"/>
  <c r="J18" s="1"/>
  <c r="J19" s="1"/>
  <c r="J20" s="1"/>
  <c r="K13"/>
  <c r="K14" s="1"/>
  <c r="K15" l="1"/>
  <c r="K16" s="1"/>
  <c r="K17" s="1"/>
  <c r="K18" s="1"/>
  <c r="K19" s="1"/>
</calcChain>
</file>

<file path=xl/sharedStrings.xml><?xml version="1.0" encoding="utf-8"?>
<sst xmlns="http://schemas.openxmlformats.org/spreadsheetml/2006/main" count="226" uniqueCount="172">
  <si>
    <t>Probar</t>
  </si>
  <si>
    <t>1) = C4*B5</t>
  </si>
  <si>
    <t>2) =$C4*$B5</t>
  </si>
  <si>
    <t>3) = $C4*B$5</t>
  </si>
  <si>
    <t>4) = C$4*B$5</t>
  </si>
  <si>
    <t>5) =C$4*$B5</t>
  </si>
  <si>
    <t>TABLA DE MULTIPLICAR</t>
  </si>
  <si>
    <t>1) =C4*B5</t>
  </si>
  <si>
    <t>3) =$C4*B$5</t>
  </si>
  <si>
    <t>4) =C$4*B$5</t>
  </si>
  <si>
    <t>6) =$C$4*$B$5</t>
  </si>
  <si>
    <t>Sirve para anclar una referencia, por ejemplo:</t>
  </si>
  <si>
    <t>si tienes una formula en c1 =(a1+b1) al copiar esta formula hacia abajo la formula cambiaria a =(a2+b2), =(a3+b3), (a4+b4)......</t>
  </si>
  <si>
    <t>sin embargo si tu a la formula inicial le antepones un signo de $ al numero ejemplo =(a$1+b1) y copias hacia abajo la formula quedaria asi: =(a$1+b2),=(a$1+b3),=(a$1+b4),=(a$1+b5).…</t>
  </si>
  <si>
    <t>con esto estas anclando la fila1 tambien puedes anclar la columna, anteponiendo el signo a la letra en vez del numero =($a1+b1), o puedes anclar toda la referencia =($a$1+b1), dependiendo el uso que le vayas a dar es la forma de acomodar el signo, puedes anclar todas las referencias que quieras dentro de las formulas ejemplo =buscarv(a1,$d$1:$f$2,2)</t>
  </si>
  <si>
    <t>$</t>
  </si>
  <si>
    <t xml:space="preserve">5) =C$4*$B5 </t>
  </si>
  <si>
    <t>Control de ventas de coches usados</t>
  </si>
  <si>
    <t>MODELOS</t>
  </si>
  <si>
    <t>P.V.P</t>
  </si>
  <si>
    <t>ENERO</t>
  </si>
  <si>
    <t>FEBRERO</t>
  </si>
  <si>
    <t>MARZO</t>
  </si>
  <si>
    <t>TOTAL(coches vendidos por modelo)</t>
  </si>
  <si>
    <t>Importe de ventas por modelo</t>
  </si>
  <si>
    <t>Beneficios totales por modelo</t>
  </si>
  <si>
    <t>Precio de costo por modelo</t>
  </si>
  <si>
    <t>IBIZA GL</t>
  </si>
  <si>
    <t>MAZDA 323</t>
  </si>
  <si>
    <t>IBIZA D</t>
  </si>
  <si>
    <t>FIAT UNO</t>
  </si>
  <si>
    <t>FIAT PUNTO</t>
  </si>
  <si>
    <t>BMW 323I</t>
  </si>
  <si>
    <t>VOLVO 240 GL</t>
  </si>
  <si>
    <t>Importe total de ventas</t>
  </si>
  <si>
    <t>Beneficio de la empresa</t>
  </si>
  <si>
    <t>NOMBRE:</t>
  </si>
  <si>
    <t>TEL.:</t>
  </si>
  <si>
    <t>DIRECCIÓN:</t>
  </si>
  <si>
    <t>N.I.F.:</t>
  </si>
  <si>
    <t>REF</t>
  </si>
  <si>
    <t>PRODUCTO</t>
  </si>
  <si>
    <t>P/U</t>
  </si>
  <si>
    <t>CANTIDAD</t>
  </si>
  <si>
    <t>SUBTOTAL</t>
  </si>
  <si>
    <t>Mesa</t>
  </si>
  <si>
    <t>Silla</t>
  </si>
  <si>
    <t>Armario</t>
  </si>
  <si>
    <t>Espejo</t>
  </si>
  <si>
    <t>Aparador</t>
  </si>
  <si>
    <t>TOTAL</t>
  </si>
  <si>
    <t>10% Dto</t>
  </si>
  <si>
    <t>I.G.I.C.</t>
  </si>
  <si>
    <t>VOLUMEN DE EXPORTACIÓN              (En Tm/sem)            TENERIFE</t>
  </si>
  <si>
    <t>ABRIL</t>
  </si>
  <si>
    <t>MAYO</t>
  </si>
  <si>
    <t>Vol. 1ª sem</t>
  </si>
  <si>
    <t>Vol. 2ª sem</t>
  </si>
  <si>
    <t>Vol. 3ª sem</t>
  </si>
  <si>
    <t>Vol. 4ª sem</t>
  </si>
  <si>
    <t>MEDIA</t>
  </si>
  <si>
    <t>MAX</t>
  </si>
  <si>
    <t>MIN</t>
  </si>
  <si>
    <t>VOLUMEN TOTAL DE VENTAS POR ISLAS (en Tm)</t>
  </si>
  <si>
    <t>HIERRO</t>
  </si>
  <si>
    <t>LA PALMA</t>
  </si>
  <si>
    <t>GOMERA</t>
  </si>
  <si>
    <t>TENERIFE</t>
  </si>
  <si>
    <t>GRAN CANARIA</t>
  </si>
  <si>
    <t>LANZAROTE</t>
  </si>
  <si>
    <t>FUERTEVENTURA</t>
  </si>
  <si>
    <t>Fijamos la fila azul ($4) y la columna naranja ($B)</t>
  </si>
  <si>
    <t xml:space="preserve">No fjamos ni filas ni columnas </t>
  </si>
  <si>
    <t>Fijamos la columna C  ($C) y la columna naranja ($B)</t>
  </si>
  <si>
    <t>Fijamos la columna C  ($C) y la fila ($5)</t>
  </si>
  <si>
    <t>Fijamos todas las filas</t>
  </si>
  <si>
    <t>Fijamos todo</t>
  </si>
  <si>
    <t>RENTA FAMILIAR</t>
  </si>
  <si>
    <t>ALQUILER</t>
  </si>
  <si>
    <t>TELÉFONO</t>
  </si>
  <si>
    <t>LUZ</t>
  </si>
  <si>
    <t>AGUA</t>
  </si>
  <si>
    <t>COMIDA</t>
  </si>
  <si>
    <t>TOTAL DE GASTOS</t>
  </si>
  <si>
    <t>BENEFICIOS</t>
  </si>
  <si>
    <t>Calcularlo 1)con autosuma 2) como  =suma(C7:C11)</t>
  </si>
  <si>
    <t>Calculalo con 1) =C6-C13 y 2) nombrando los rangon RENTA_FAMILIAR a la fila 6 y TOTAL_DE_GASTOS a la fila 13</t>
  </si>
  <si>
    <t>Total de gastos</t>
  </si>
  <si>
    <t>FECHA DE SALIDA</t>
  </si>
  <si>
    <t>FECHA DE ENTRADA</t>
  </si>
  <si>
    <t>Nº DE DÍAS</t>
  </si>
  <si>
    <t>PRECIO POR DÍA</t>
  </si>
  <si>
    <t>TOTAL IMPORTE</t>
  </si>
  <si>
    <t>BMW 325</t>
  </si>
  <si>
    <t>Seat Ibiza</t>
  </si>
  <si>
    <t>Seat Panda</t>
  </si>
  <si>
    <t>Renault Clio</t>
  </si>
  <si>
    <t>Peugeot 307</t>
  </si>
  <si>
    <t>Mercedes 500</t>
  </si>
  <si>
    <t>Nº DE CLIENTE</t>
  </si>
  <si>
    <t>DESCUENTO</t>
  </si>
  <si>
    <t>TOTAL A PAGAR</t>
  </si>
  <si>
    <t xml:space="preserve"> SUBTOTAL</t>
  </si>
  <si>
    <t>Mesas</t>
  </si>
  <si>
    <t xml:space="preserve">Sillas </t>
  </si>
  <si>
    <t>Estanterías</t>
  </si>
  <si>
    <t>REGALO</t>
  </si>
  <si>
    <t>Control de Ventas</t>
  </si>
  <si>
    <t>CLIENTE</t>
  </si>
  <si>
    <t>PELÍCULA</t>
  </si>
  <si>
    <t>TIPO</t>
  </si>
  <si>
    <t>MULTA</t>
  </si>
  <si>
    <t>E.T.</t>
  </si>
  <si>
    <t>RAMBO III</t>
  </si>
  <si>
    <t>JUMANJI</t>
  </si>
  <si>
    <t>LAURA</t>
  </si>
  <si>
    <t>EL REY LEÓN</t>
  </si>
  <si>
    <t>HARRY POTTER</t>
  </si>
  <si>
    <t>MES</t>
  </si>
  <si>
    <t>LA SIRENITA</t>
  </si>
  <si>
    <t xml:space="preserve">NOMBRE </t>
  </si>
  <si>
    <t>INCREMENTO</t>
  </si>
  <si>
    <t>TIPO DE TRABAJO</t>
  </si>
  <si>
    <t>SALARIO 2011</t>
  </si>
  <si>
    <t>IMPUESTO</t>
  </si>
  <si>
    <t>BENEFICIO</t>
  </si>
  <si>
    <t>LÓPEZ</t>
  </si>
  <si>
    <t>PÉREZ</t>
  </si>
  <si>
    <t>ZULTZ</t>
  </si>
  <si>
    <t>GARCÍA</t>
  </si>
  <si>
    <t>HERNÁNDEZ</t>
  </si>
  <si>
    <t>GUILLÉN</t>
  </si>
  <si>
    <t>DE SOUZA</t>
  </si>
  <si>
    <t>Revisión de Salarios 2011</t>
  </si>
  <si>
    <t>SALARIO 2010</t>
  </si>
  <si>
    <t>REFERENCIA</t>
  </si>
  <si>
    <t>IMPORTE</t>
  </si>
  <si>
    <t>NO EXISTE</t>
  </si>
  <si>
    <t>MESA</t>
  </si>
  <si>
    <t>ARMARIO</t>
  </si>
  <si>
    <t>ESPEJO</t>
  </si>
  <si>
    <t>APARADOR</t>
  </si>
  <si>
    <t>ESTANTERÍAS</t>
  </si>
  <si>
    <t>Columna1</t>
  </si>
  <si>
    <t>Columna2</t>
  </si>
  <si>
    <t>Columna3</t>
  </si>
  <si>
    <t>NOMBRE</t>
  </si>
  <si>
    <t>DIRECCIÓN</t>
  </si>
  <si>
    <t>SILLA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</si>
  <si>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</si>
  <si>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</si>
  <si>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</si>
  <si>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</si>
  <si>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</si>
  <si>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</si>
  <si>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</si>
  <si>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</si>
  <si>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</si>
  <si>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</si>
  <si>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</si>
  <si>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</si>
  <si>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Madrid</t>
  </si>
  <si>
    <t>Barcelona</t>
  </si>
  <si>
    <t>Valencia</t>
  </si>
  <si>
    <t>Sevilla</t>
  </si>
  <si>
    <t>Bilbao</t>
  </si>
  <si>
    <t>Máximo</t>
  </si>
  <si>
    <t>Mínimo</t>
  </si>
  <si>
    <t>Total</t>
  </si>
  <si>
    <t>% días</t>
  </si>
  <si>
    <t>Promedio</t>
  </si>
  <si>
    <t>He nombrado el rango "RENTA" de la celda C3 a la F3</t>
  </si>
</sst>
</file>

<file path=xl/styles.xml><?xml version="1.0" encoding="utf-8"?>
<styleSheet xmlns="http://schemas.openxmlformats.org/spreadsheetml/2006/main">
  <numFmts count="3">
    <numFmt numFmtId="164" formatCode="#,##0\ [$€-1]"/>
    <numFmt numFmtId="165" formatCode="_-* #,##0.00\ [$€-C0A]_-;\-* #,##0.00\ [$€-C0A]_-;_-* &quot;-&quot;??\ [$€-C0A]_-;_-@_-"/>
    <numFmt numFmtId="166" formatCode="#,##0.00\ &quot;€&quot;"/>
  </numFmts>
  <fonts count="1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8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3" borderId="1" xfId="0" applyFill="1" applyBorder="1"/>
    <xf numFmtId="0" fontId="0" fillId="4" borderId="1" xfId="0" applyFill="1" applyBorder="1"/>
    <xf numFmtId="0" fontId="2" fillId="0" borderId="0" xfId="0" applyFont="1"/>
    <xf numFmtId="0" fontId="4" fillId="0" borderId="10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5" fillId="0" borderId="13" xfId="0" applyFont="1" applyBorder="1" applyAlignment="1">
      <alignment horizontal="justify" vertical="top" wrapText="1"/>
    </xf>
    <xf numFmtId="164" fontId="6" fillId="0" borderId="14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right" vertical="top" wrapText="1"/>
    </xf>
    <xf numFmtId="164" fontId="6" fillId="5" borderId="14" xfId="0" applyNumberFormat="1" applyFont="1" applyFill="1" applyBorder="1" applyAlignment="1">
      <alignment horizontal="right" wrapText="1"/>
    </xf>
    <xf numFmtId="164" fontId="0" fillId="5" borderId="14" xfId="0" applyNumberFormat="1" applyFill="1" applyBorder="1"/>
    <xf numFmtId="164" fontId="0" fillId="5" borderId="15" xfId="0" applyNumberFormat="1" applyFill="1" applyBorder="1"/>
    <xf numFmtId="0" fontId="5" fillId="0" borderId="16" xfId="0" applyFont="1" applyBorder="1" applyAlignment="1">
      <alignment horizontal="justify" vertical="top" wrapText="1"/>
    </xf>
    <xf numFmtId="164" fontId="6" fillId="0" borderId="17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right" vertical="top" wrapText="1"/>
    </xf>
    <xf numFmtId="164" fontId="6" fillId="5" borderId="17" xfId="0" applyNumberFormat="1" applyFont="1" applyFill="1" applyBorder="1" applyAlignment="1">
      <alignment horizontal="right" wrapText="1"/>
    </xf>
    <xf numFmtId="164" fontId="0" fillId="5" borderId="17" xfId="0" applyNumberFormat="1" applyFill="1" applyBorder="1"/>
    <xf numFmtId="164" fontId="0" fillId="5" borderId="18" xfId="0" applyNumberFormat="1" applyFill="1" applyBorder="1"/>
    <xf numFmtId="164" fontId="6" fillId="5" borderId="9" xfId="0" applyNumberFormat="1" applyFont="1" applyFill="1" applyBorder="1" applyAlignment="1">
      <alignment horizontal="right" wrapText="1"/>
    </xf>
    <xf numFmtId="164" fontId="6" fillId="5" borderId="21" xfId="0" applyNumberFormat="1" applyFont="1" applyFill="1" applyBorder="1" applyAlignment="1">
      <alignment horizontal="right" wrapText="1"/>
    </xf>
    <xf numFmtId="0" fontId="3" fillId="0" borderId="31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0" xfId="0" applyBorder="1"/>
    <xf numFmtId="0" fontId="0" fillId="0" borderId="36" xfId="0" applyBorder="1"/>
    <xf numFmtId="0" fontId="0" fillId="0" borderId="39" xfId="0" applyBorder="1"/>
    <xf numFmtId="0" fontId="0" fillId="0" borderId="46" xfId="0" applyBorder="1"/>
    <xf numFmtId="0" fontId="0" fillId="0" borderId="47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165" fontId="0" fillId="0" borderId="2" xfId="0" applyNumberFormat="1" applyBorder="1"/>
    <xf numFmtId="165" fontId="0" fillId="0" borderId="0" xfId="0" applyNumberFormat="1"/>
    <xf numFmtId="0" fontId="8" fillId="0" borderId="2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top" wrapText="1"/>
    </xf>
    <xf numFmtId="0" fontId="0" fillId="0" borderId="0" xfId="0" applyAlignment="1"/>
    <xf numFmtId="0" fontId="9" fillId="2" borderId="54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165" fontId="0" fillId="0" borderId="58" xfId="0" applyNumberFormat="1" applyBorder="1"/>
    <xf numFmtId="165" fontId="0" fillId="0" borderId="59" xfId="0" applyNumberFormat="1" applyBorder="1"/>
    <xf numFmtId="165" fontId="0" fillId="0" borderId="60" xfId="0" applyNumberFormat="1" applyBorder="1"/>
    <xf numFmtId="0" fontId="0" fillId="7" borderId="61" xfId="0" applyFill="1" applyBorder="1"/>
    <xf numFmtId="165" fontId="0" fillId="0" borderId="62" xfId="0" applyNumberFormat="1" applyBorder="1"/>
    <xf numFmtId="165" fontId="0" fillId="0" borderId="63" xfId="0" applyNumberFormat="1" applyBorder="1"/>
    <xf numFmtId="0" fontId="0" fillId="0" borderId="61" xfId="0" applyBorder="1"/>
    <xf numFmtId="0" fontId="10" fillId="0" borderId="64" xfId="0" applyFont="1" applyBorder="1"/>
    <xf numFmtId="165" fontId="10" fillId="0" borderId="65" xfId="0" applyNumberFormat="1" applyFont="1" applyBorder="1"/>
    <xf numFmtId="0" fontId="0" fillId="0" borderId="0" xfId="0" applyAlignment="1">
      <alignment vertical="top" wrapText="1"/>
    </xf>
    <xf numFmtId="2" fontId="6" fillId="5" borderId="14" xfId="0" applyNumberFormat="1" applyFont="1" applyFill="1" applyBorder="1" applyAlignment="1">
      <alignment horizontal="right" wrapText="1"/>
    </xf>
    <xf numFmtId="2" fontId="6" fillId="5" borderId="17" xfId="0" applyNumberFormat="1" applyFont="1" applyFill="1" applyBorder="1" applyAlignment="1">
      <alignment horizontal="right" wrapText="1"/>
    </xf>
    <xf numFmtId="14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71" xfId="0" applyBorder="1" applyAlignment="1">
      <alignment horizontal="left"/>
    </xf>
    <xf numFmtId="0" fontId="0" fillId="0" borderId="55" xfId="0" applyBorder="1"/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left"/>
    </xf>
    <xf numFmtId="0" fontId="0" fillId="0" borderId="59" xfId="0" applyBorder="1"/>
    <xf numFmtId="166" fontId="0" fillId="0" borderId="59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166" fontId="0" fillId="0" borderId="59" xfId="0" applyNumberFormat="1" applyBorder="1"/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left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2" xfId="0" applyNumberFormat="1" applyBorder="1"/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left"/>
    </xf>
    <xf numFmtId="0" fontId="0" fillId="0" borderId="66" xfId="0" applyBorder="1"/>
    <xf numFmtId="166" fontId="0" fillId="0" borderId="66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66" fontId="0" fillId="0" borderId="66" xfId="0" applyNumberFormat="1" applyBorder="1"/>
    <xf numFmtId="0" fontId="0" fillId="0" borderId="67" xfId="0" applyBorder="1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41" xfId="0" applyBorder="1" applyAlignment="1">
      <alignment horizontal="right"/>
    </xf>
    <xf numFmtId="0" fontId="0" fillId="0" borderId="41" xfId="0" applyBorder="1" applyAlignment="1">
      <alignment horizontal="center"/>
    </xf>
    <xf numFmtId="166" fontId="0" fillId="0" borderId="41" xfId="0" applyNumberFormat="1" applyBorder="1" applyAlignment="1">
      <alignment horizontal="right"/>
    </xf>
    <xf numFmtId="0" fontId="0" fillId="0" borderId="42" xfId="0" applyBorder="1" applyAlignment="1">
      <alignment horizontal="right"/>
    </xf>
    <xf numFmtId="166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center"/>
    </xf>
    <xf numFmtId="166" fontId="0" fillId="0" borderId="44" xfId="0" applyNumberFormat="1" applyBorder="1" applyAlignment="1">
      <alignment horizontal="right"/>
    </xf>
    <xf numFmtId="166" fontId="0" fillId="0" borderId="52" xfId="0" applyNumberFormat="1" applyBorder="1" applyAlignment="1">
      <alignment horizontal="right"/>
    </xf>
    <xf numFmtId="10" fontId="0" fillId="0" borderId="52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166" fontId="0" fillId="0" borderId="53" xfId="0" applyNumberFormat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166" fontId="0" fillId="0" borderId="75" xfId="0" applyNumberFormat="1" applyBorder="1"/>
    <xf numFmtId="166" fontId="0" fillId="0" borderId="52" xfId="0" applyNumberFormat="1" applyBorder="1"/>
    <xf numFmtId="0" fontId="0" fillId="0" borderId="62" xfId="0" applyBorder="1"/>
    <xf numFmtId="14" fontId="0" fillId="0" borderId="2" xfId="0" applyNumberFormat="1" applyBorder="1"/>
    <xf numFmtId="0" fontId="0" fillId="0" borderId="2" xfId="0" applyBorder="1" applyAlignment="1">
      <alignment horizontal="right"/>
    </xf>
    <xf numFmtId="166" fontId="0" fillId="0" borderId="63" xfId="0" applyNumberFormat="1" applyBorder="1"/>
    <xf numFmtId="0" fontId="0" fillId="0" borderId="65" xfId="0" applyBorder="1"/>
    <xf numFmtId="14" fontId="0" fillId="0" borderId="66" xfId="0" applyNumberFormat="1" applyBorder="1"/>
    <xf numFmtId="0" fontId="0" fillId="0" borderId="66" xfId="0" applyBorder="1" applyAlignment="1">
      <alignment horizontal="right"/>
    </xf>
    <xf numFmtId="166" fontId="0" fillId="0" borderId="67" xfId="0" applyNumberFormat="1" applyBorder="1"/>
    <xf numFmtId="0" fontId="0" fillId="0" borderId="80" xfId="0" applyBorder="1"/>
    <xf numFmtId="14" fontId="0" fillId="0" borderId="75" xfId="0" applyNumberFormat="1" applyBorder="1"/>
    <xf numFmtId="0" fontId="0" fillId="0" borderId="75" xfId="0" applyBorder="1" applyAlignment="1">
      <alignment horizontal="right"/>
    </xf>
    <xf numFmtId="166" fontId="0" fillId="0" borderId="81" xfId="0" applyNumberFormat="1" applyBorder="1"/>
    <xf numFmtId="0" fontId="0" fillId="0" borderId="71" xfId="0" applyBorder="1"/>
    <xf numFmtId="0" fontId="0" fillId="0" borderId="56" xfId="0" applyBorder="1"/>
    <xf numFmtId="14" fontId="0" fillId="0" borderId="2" xfId="0" applyNumberFormat="1" applyBorder="1" applyAlignment="1">
      <alignment horizontal="center"/>
    </xf>
    <xf numFmtId="14" fontId="0" fillId="0" borderId="66" xfId="0" applyNumberFormat="1" applyBorder="1" applyAlignment="1">
      <alignment horizontal="center"/>
    </xf>
    <xf numFmtId="0" fontId="0" fillId="0" borderId="80" xfId="0" applyBorder="1" applyAlignment="1">
      <alignment horizontal="left"/>
    </xf>
    <xf numFmtId="0" fontId="0" fillId="0" borderId="75" xfId="0" applyBorder="1" applyAlignment="1">
      <alignment horizontal="center"/>
    </xf>
    <xf numFmtId="14" fontId="0" fillId="0" borderId="75" xfId="0" applyNumberFormat="1" applyBorder="1" applyAlignment="1">
      <alignment horizontal="center"/>
    </xf>
    <xf numFmtId="0" fontId="11" fillId="0" borderId="71" xfId="0" applyFont="1" applyBorder="1" applyAlignment="1">
      <alignment horizontal="left"/>
    </xf>
    <xf numFmtId="0" fontId="11" fillId="0" borderId="55" xfId="0" applyFont="1" applyBorder="1"/>
    <xf numFmtId="0" fontId="11" fillId="0" borderId="55" xfId="0" applyFont="1" applyBorder="1" applyAlignment="1">
      <alignment horizontal="center"/>
    </xf>
    <xf numFmtId="0" fontId="11" fillId="0" borderId="56" xfId="0" applyFon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3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3" fillId="0" borderId="37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0" borderId="55" xfId="0" applyBorder="1" applyAlignment="1">
      <alignment horizontal="right"/>
    </xf>
    <xf numFmtId="0" fontId="0" fillId="0" borderId="82" xfId="0" applyBorder="1"/>
    <xf numFmtId="0" fontId="0" fillId="0" borderId="83" xfId="0" applyBorder="1"/>
    <xf numFmtId="0" fontId="0" fillId="0" borderId="5" xfId="0" applyBorder="1"/>
    <xf numFmtId="0" fontId="0" fillId="0" borderId="84" xfId="0" applyBorder="1"/>
    <xf numFmtId="0" fontId="0" fillId="4" borderId="71" xfId="0" applyFill="1" applyBorder="1"/>
    <xf numFmtId="0" fontId="0" fillId="4" borderId="80" xfId="0" applyFill="1" applyBorder="1"/>
    <xf numFmtId="0" fontId="0" fillId="4" borderId="62" xfId="0" applyFill="1" applyBorder="1"/>
    <xf numFmtId="0" fontId="0" fillId="4" borderId="65" xfId="0" applyFill="1" applyBorder="1"/>
    <xf numFmtId="0" fontId="0" fillId="8" borderId="56" xfId="0" applyFill="1" applyBorder="1"/>
    <xf numFmtId="0" fontId="0" fillId="8" borderId="81" xfId="0" applyFill="1" applyBorder="1"/>
    <xf numFmtId="0" fontId="0" fillId="8" borderId="63" xfId="0" applyFill="1" applyBorder="1"/>
    <xf numFmtId="0" fontId="0" fillId="8" borderId="67" xfId="0" applyFill="1" applyBorder="1"/>
    <xf numFmtId="0" fontId="0" fillId="6" borderId="57" xfId="0" applyFill="1" applyBorder="1" applyAlignment="1">
      <alignment wrapText="1"/>
    </xf>
    <xf numFmtId="0" fontId="0" fillId="0" borderId="61" xfId="0" applyBorder="1" applyAlignment="1">
      <alignment wrapText="1"/>
    </xf>
  </cellXfs>
  <cellStyles count="1">
    <cellStyle name="Normal" xfId="0" builtinId="0"/>
  </cellStyles>
  <dxfs count="3">
    <dxf>
      <numFmt numFmtId="166" formatCode="#,##0.00\ &quot;€&quot;"/>
      <alignment horizontal="righ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VENTAS DE PLÁTANO</a:t>
            </a:r>
          </a:p>
        </c:rich>
      </c:tx>
      <c:layout>
        <c:manualLayout>
          <c:xMode val="edge"/>
          <c:yMode val="edge"/>
          <c:x val="0.42605997931747791"/>
          <c:y val="2.03389830508474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661840744571084E-2"/>
          <c:y val="0.11355932203389831"/>
          <c:w val="0.84694932781799381"/>
          <c:h val="0.8237288135593243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[1]Práctica4!$A$15:$A$21</c:f>
              <c:strCache>
                <c:ptCount val="7"/>
                <c:pt idx="0">
                  <c:v>HIERRO</c:v>
                </c:pt>
                <c:pt idx="1">
                  <c:v>LA PALMA</c:v>
                </c:pt>
                <c:pt idx="2">
                  <c:v>GOMERA</c:v>
                </c:pt>
                <c:pt idx="3">
                  <c:v>TENERIFE</c:v>
                </c:pt>
                <c:pt idx="4">
                  <c:v>GRAN CANARIA</c:v>
                </c:pt>
                <c:pt idx="5">
                  <c:v>LANZAROTE</c:v>
                </c:pt>
                <c:pt idx="6">
                  <c:v>FUERTEVENTURA</c:v>
                </c:pt>
              </c:strCache>
            </c:strRef>
          </c:cat>
          <c:val>
            <c:numRef>
              <c:f>[1]Práctica4!$B$15:$B$21</c:f>
              <c:numCache>
                <c:formatCode>General</c:formatCode>
                <c:ptCount val="7"/>
                <c:pt idx="0">
                  <c:v>48000</c:v>
                </c:pt>
                <c:pt idx="1">
                  <c:v>100000</c:v>
                </c:pt>
                <c:pt idx="2">
                  <c:v>40000</c:v>
                </c:pt>
                <c:pt idx="3">
                  <c:v>125000</c:v>
                </c:pt>
                <c:pt idx="4">
                  <c:v>123000</c:v>
                </c:pt>
                <c:pt idx="5">
                  <c:v>24000</c:v>
                </c:pt>
                <c:pt idx="6">
                  <c:v>20000</c:v>
                </c:pt>
              </c:numCache>
            </c:numRef>
          </c:val>
        </c:ser>
        <c:axId val="83143296"/>
        <c:axId val="83841408"/>
      </c:barChart>
      <c:catAx>
        <c:axId val="83143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841408"/>
        <c:crosses val="autoZero"/>
        <c:auto val="1"/>
        <c:lblAlgn val="ctr"/>
        <c:lblOffset val="100"/>
        <c:tickLblSkip val="1"/>
        <c:tickMarkSkip val="1"/>
      </c:catAx>
      <c:valAx>
        <c:axId val="83841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Toneladas</a:t>
                </a:r>
              </a:p>
            </c:rich>
          </c:tx>
          <c:layout>
            <c:manualLayout>
              <c:xMode val="edge"/>
              <c:yMode val="edge"/>
              <c:x val="1.1375387797311285E-2"/>
              <c:y val="0.474576271186441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143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898655635987716"/>
          <c:y val="0.50847457627118664"/>
          <c:w val="5.6876938986556422E-2"/>
          <c:h val="3.389830508474581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381751" y="1362075"/>
    <xdr:ext cx="5473230" cy="30099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tor_2009/DOCENCIA/Inform&#225;tica%20aplicada-%20nautica/Apuntes/Tema4_Excel/Pr&#225;cticas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áctica2"/>
      <sheetName val="Práctica3"/>
      <sheetName val="Gráfico1"/>
      <sheetName val="Práctica4"/>
      <sheetName val="Hoja3"/>
    </sheetNames>
    <sheetDataSet>
      <sheetData sheetId="0" refreshError="1"/>
      <sheetData sheetId="1" refreshError="1"/>
      <sheetData sheetId="2" refreshError="1"/>
      <sheetData sheetId="3">
        <row r="15">
          <cell r="A15" t="str">
            <v>HIERRO</v>
          </cell>
          <cell r="B15">
            <v>48000</v>
          </cell>
        </row>
        <row r="16">
          <cell r="A16" t="str">
            <v>LA PALMA</v>
          </cell>
          <cell r="B16">
            <v>100000</v>
          </cell>
        </row>
        <row r="17">
          <cell r="A17" t="str">
            <v>GOMERA</v>
          </cell>
          <cell r="B17">
            <v>40000</v>
          </cell>
        </row>
        <row r="18">
          <cell r="A18" t="str">
            <v>TENERIFE</v>
          </cell>
          <cell r="B18">
            <v>125000</v>
          </cell>
        </row>
        <row r="19">
          <cell r="A19" t="str">
            <v>GRAN CANARIA</v>
          </cell>
          <cell r="B19">
            <v>123000</v>
          </cell>
        </row>
        <row r="20">
          <cell r="A20" t="str">
            <v>LANZAROTE</v>
          </cell>
          <cell r="B20">
            <v>24000</v>
          </cell>
        </row>
        <row r="21">
          <cell r="A21" t="str">
            <v>FUERTEVENTURA</v>
          </cell>
          <cell r="B21">
            <v>20000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id="1" name="Tabla1" displayName="Tabla1" ref="D4:F13" totalsRowShown="0">
  <autoFilter ref="D4:F13"/>
  <tableColumns count="3">
    <tableColumn id="1" name="Columna1" dataDxfId="2"/>
    <tableColumn id="2" name="Columna2" dataDxfId="1"/>
    <tableColumn id="3" name="Columna3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0" zoomScaleNormal="80" workbookViewId="0">
      <selection activeCell="C12" sqref="C12"/>
    </sheetView>
  </sheetViews>
  <sheetFormatPr baseColWidth="10" defaultRowHeight="15"/>
  <cols>
    <col min="1" max="1" width="15" customWidth="1"/>
  </cols>
  <sheetData>
    <row r="1" spans="1:13" ht="23.25">
      <c r="A1" s="6" t="s">
        <v>15</v>
      </c>
    </row>
    <row r="2" spans="1:13">
      <c r="A2" t="s">
        <v>11</v>
      </c>
    </row>
    <row r="3" spans="1:13">
      <c r="A3" t="s">
        <v>12</v>
      </c>
    </row>
    <row r="4" spans="1:13">
      <c r="A4" t="s">
        <v>13</v>
      </c>
    </row>
    <row r="5" spans="1:13">
      <c r="A5" t="s">
        <v>14</v>
      </c>
    </row>
    <row r="7" spans="1:13">
      <c r="A7" t="s">
        <v>7</v>
      </c>
    </row>
    <row r="8" spans="1:13">
      <c r="A8" t="s">
        <v>72</v>
      </c>
    </row>
    <row r="9" spans="1:13">
      <c r="B9" s="145" t="s">
        <v>6</v>
      </c>
      <c r="C9" s="146"/>
      <c r="D9" s="146"/>
      <c r="E9" s="146"/>
      <c r="F9" s="146"/>
      <c r="G9" s="146"/>
      <c r="H9" s="146"/>
      <c r="I9" s="146"/>
      <c r="J9" s="146"/>
      <c r="K9" s="147"/>
    </row>
    <row r="10" spans="1:13" ht="15.75" thickBot="1">
      <c r="M10" t="s">
        <v>0</v>
      </c>
    </row>
    <row r="11" spans="1:13" ht="16.5" thickTop="1" thickBot="1">
      <c r="B11" s="2"/>
      <c r="C11" s="4">
        <v>1</v>
      </c>
      <c r="D11" s="4">
        <v>2</v>
      </c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M11" t="s">
        <v>1</v>
      </c>
    </row>
    <row r="12" spans="1:13" ht="16.5" thickTop="1" thickBot="1">
      <c r="B12" s="5">
        <v>1</v>
      </c>
      <c r="C12" s="3">
        <f>C11*B12</f>
        <v>1</v>
      </c>
      <c r="D12" s="3">
        <f t="shared" ref="D12:K12" si="0">D11*C12</f>
        <v>2</v>
      </c>
      <c r="E12" s="3">
        <f t="shared" si="0"/>
        <v>6</v>
      </c>
      <c r="F12" s="3">
        <f t="shared" si="0"/>
        <v>24</v>
      </c>
      <c r="G12" s="3">
        <f t="shared" si="0"/>
        <v>120</v>
      </c>
      <c r="H12" s="3">
        <f t="shared" si="0"/>
        <v>720</v>
      </c>
      <c r="I12" s="3">
        <f t="shared" si="0"/>
        <v>5040</v>
      </c>
      <c r="J12" s="3">
        <f t="shared" si="0"/>
        <v>40320</v>
      </c>
      <c r="K12" s="3">
        <f t="shared" si="0"/>
        <v>362880</v>
      </c>
      <c r="M12" t="s">
        <v>2</v>
      </c>
    </row>
    <row r="13" spans="1:13" ht="16.5" thickTop="1" thickBot="1">
      <c r="B13" s="5">
        <v>2</v>
      </c>
      <c r="C13" s="3">
        <f>C12*B13</f>
        <v>2</v>
      </c>
      <c r="D13" s="3">
        <f t="shared" ref="D13:K13" si="1">D12*C13</f>
        <v>4</v>
      </c>
      <c r="E13" s="3">
        <f t="shared" si="1"/>
        <v>24</v>
      </c>
      <c r="F13" s="3">
        <f t="shared" si="1"/>
        <v>576</v>
      </c>
      <c r="G13" s="3">
        <f t="shared" si="1"/>
        <v>69120</v>
      </c>
      <c r="H13" s="3">
        <f t="shared" si="1"/>
        <v>49766400</v>
      </c>
      <c r="I13" s="3">
        <f t="shared" si="1"/>
        <v>250822656000</v>
      </c>
      <c r="J13" s="3">
        <f t="shared" si="1"/>
        <v>1.011316948992E+16</v>
      </c>
      <c r="K13" s="3">
        <f t="shared" si="1"/>
        <v>3.6698669445021696E+21</v>
      </c>
      <c r="M13" t="s">
        <v>3</v>
      </c>
    </row>
    <row r="14" spans="1:13" ht="16.5" thickTop="1" thickBot="1">
      <c r="B14" s="5">
        <v>3</v>
      </c>
      <c r="C14" s="3">
        <f>C13*B14</f>
        <v>6</v>
      </c>
      <c r="D14" s="3">
        <f>D13*C14</f>
        <v>24</v>
      </c>
      <c r="E14" s="3">
        <f>E13*D14</f>
        <v>576</v>
      </c>
      <c r="F14" s="3">
        <f t="shared" ref="F14:K14" si="2">F13*E14</f>
        <v>331776</v>
      </c>
      <c r="G14" s="3">
        <f t="shared" si="2"/>
        <v>22932357120</v>
      </c>
      <c r="H14" s="3">
        <f t="shared" si="2"/>
        <v>1.141260857376768E+18</v>
      </c>
      <c r="I14" s="3">
        <f t="shared" si="2"/>
        <v>2.8625407943607814E+29</v>
      </c>
      <c r="J14" s="3">
        <f t="shared" si="2"/>
        <v>2.8949360225180813E+45</v>
      </c>
      <c r="K14" s="3">
        <f t="shared" si="2"/>
        <v>1.0624030015487694E+67</v>
      </c>
      <c r="M14" t="s">
        <v>4</v>
      </c>
    </row>
    <row r="15" spans="1:13" ht="16.5" thickTop="1" thickBot="1">
      <c r="B15" s="5">
        <v>4</v>
      </c>
      <c r="C15" s="3">
        <f t="shared" ref="C15:K15" si="3">C14*B15</f>
        <v>24</v>
      </c>
      <c r="D15" s="3">
        <f t="shared" si="3"/>
        <v>576</v>
      </c>
      <c r="E15" s="3">
        <f t="shared" si="3"/>
        <v>331776</v>
      </c>
      <c r="F15" s="3">
        <f t="shared" si="3"/>
        <v>110075314176</v>
      </c>
      <c r="G15" s="3">
        <f t="shared" si="3"/>
        <v>2.5242864147802305E+21</v>
      </c>
      <c r="H15" s="3">
        <f t="shared" si="3"/>
        <v>2.8808692779966137E+39</v>
      </c>
      <c r="I15" s="3">
        <f t="shared" si="3"/>
        <v>8.2466058314859978E+68</v>
      </c>
      <c r="J15" s="3">
        <f t="shared" si="3"/>
        <v>2.3873396285076489E+114</v>
      </c>
      <c r="K15" s="3">
        <f t="shared" si="3"/>
        <v>2.5363167870428504E+181</v>
      </c>
      <c r="M15" t="s">
        <v>5</v>
      </c>
    </row>
    <row r="16" spans="1:13" ht="16.5" thickTop="1" thickBot="1">
      <c r="B16" s="5">
        <v>5</v>
      </c>
      <c r="C16" s="3">
        <f t="shared" ref="C16:K16" si="4">C15*B16</f>
        <v>120</v>
      </c>
      <c r="D16" s="3">
        <f t="shared" si="4"/>
        <v>69120</v>
      </c>
      <c r="E16" s="3">
        <f t="shared" si="4"/>
        <v>22932357120</v>
      </c>
      <c r="F16" s="3">
        <f>F15*E16</f>
        <v>2.5242864147802305E+21</v>
      </c>
      <c r="G16" s="3">
        <f t="shared" si="4"/>
        <v>6.3720219038440301E+42</v>
      </c>
      <c r="H16" s="3">
        <f t="shared" si="4"/>
        <v>1.8356962141505759E+82</v>
      </c>
      <c r="I16" s="3">
        <f t="shared" si="4"/>
        <v>1.5138263104450908E+151</v>
      </c>
      <c r="J16" s="3">
        <f t="shared" si="4"/>
        <v>3.6140175416030876E+265</v>
      </c>
      <c r="K16" s="3" t="e">
        <f t="shared" si="4"/>
        <v>#NUM!</v>
      </c>
    </row>
    <row r="17" spans="1:11" ht="16.5" thickTop="1" thickBot="1">
      <c r="B17" s="5">
        <v>6</v>
      </c>
      <c r="C17" s="3">
        <f t="shared" ref="C17:K17" si="5">C16*B17</f>
        <v>720</v>
      </c>
      <c r="D17" s="3">
        <f t="shared" si="5"/>
        <v>49766400</v>
      </c>
      <c r="E17" s="3">
        <f t="shared" si="5"/>
        <v>1.141260857376768E+18</v>
      </c>
      <c r="F17" s="3">
        <f t="shared" si="5"/>
        <v>2.8808692779966137E+39</v>
      </c>
      <c r="G17" s="3">
        <f t="shared" si="5"/>
        <v>1.8356962141505759E+82</v>
      </c>
      <c r="H17" s="3">
        <f t="shared" si="5"/>
        <v>3.3697805906467568E+164</v>
      </c>
      <c r="I17" s="3" t="e">
        <f t="shared" si="5"/>
        <v>#NUM!</v>
      </c>
      <c r="J17" s="3" t="e">
        <f t="shared" si="5"/>
        <v>#NUM!</v>
      </c>
      <c r="K17" s="3" t="e">
        <f t="shared" si="5"/>
        <v>#NUM!</v>
      </c>
    </row>
    <row r="18" spans="1:11" ht="16.5" thickTop="1" thickBot="1">
      <c r="B18" s="5">
        <v>7</v>
      </c>
      <c r="C18" s="3">
        <f t="shared" ref="C18:K18" si="6">C17*B18</f>
        <v>5040</v>
      </c>
      <c r="D18" s="3">
        <f t="shared" si="6"/>
        <v>250822656000</v>
      </c>
      <c r="E18" s="3">
        <f t="shared" si="6"/>
        <v>2.8625407943607814E+29</v>
      </c>
      <c r="F18" s="3">
        <f t="shared" si="6"/>
        <v>8.2466058314859978E+68</v>
      </c>
      <c r="G18" s="3">
        <f t="shared" si="6"/>
        <v>1.5138263104450908E+151</v>
      </c>
      <c r="H18" s="3" t="e">
        <f t="shared" si="6"/>
        <v>#NUM!</v>
      </c>
      <c r="I18" s="3" t="e">
        <f t="shared" si="6"/>
        <v>#NUM!</v>
      </c>
      <c r="J18" s="3" t="e">
        <f t="shared" si="6"/>
        <v>#NUM!</v>
      </c>
      <c r="K18" s="3" t="e">
        <f t="shared" si="6"/>
        <v>#NUM!</v>
      </c>
    </row>
    <row r="19" spans="1:11" ht="16.5" thickTop="1" thickBot="1">
      <c r="B19" s="5">
        <v>8</v>
      </c>
      <c r="C19" s="3">
        <f t="shared" ref="C19:K19" si="7">C18*B19</f>
        <v>40320</v>
      </c>
      <c r="D19" s="3">
        <f t="shared" si="7"/>
        <v>1.011316948992E+16</v>
      </c>
      <c r="E19" s="3">
        <f t="shared" si="7"/>
        <v>2.8949360225180813E+45</v>
      </c>
      <c r="F19" s="3">
        <f t="shared" si="7"/>
        <v>2.3873396285076489E+114</v>
      </c>
      <c r="G19" s="3">
        <f t="shared" si="7"/>
        <v>3.6140175416030876E+265</v>
      </c>
      <c r="H19" s="3" t="e">
        <f t="shared" si="7"/>
        <v>#NUM!</v>
      </c>
      <c r="I19" s="3" t="e">
        <f t="shared" si="7"/>
        <v>#NUM!</v>
      </c>
      <c r="J19" s="3" t="e">
        <f t="shared" si="7"/>
        <v>#NUM!</v>
      </c>
      <c r="K19" s="3" t="e">
        <f t="shared" si="7"/>
        <v>#NUM!</v>
      </c>
    </row>
    <row r="20" spans="1:11" ht="16.5" thickTop="1" thickBot="1">
      <c r="B20" s="5">
        <v>9</v>
      </c>
      <c r="C20" s="3">
        <f t="shared" ref="C20:J20" si="8">C19*B20</f>
        <v>362880</v>
      </c>
      <c r="D20" s="3">
        <f t="shared" si="8"/>
        <v>3.6698669445021696E+21</v>
      </c>
      <c r="E20" s="3">
        <f t="shared" si="8"/>
        <v>1.0624030015487694E+67</v>
      </c>
      <c r="F20" s="3">
        <f t="shared" si="8"/>
        <v>2.5363167870428504E+181</v>
      </c>
      <c r="G20" s="3" t="e">
        <f t="shared" si="8"/>
        <v>#NUM!</v>
      </c>
      <c r="H20" s="3" t="e">
        <f t="shared" si="8"/>
        <v>#NUM!</v>
      </c>
      <c r="I20" s="3" t="e">
        <f t="shared" si="8"/>
        <v>#NUM!</v>
      </c>
      <c r="J20" s="3" t="e">
        <f t="shared" si="8"/>
        <v>#NUM!</v>
      </c>
      <c r="K20" s="3" t="e">
        <f>K19*J20</f>
        <v>#NUM!</v>
      </c>
    </row>
    <row r="21" spans="1:11" ht="15.75" thickTop="1"/>
    <row r="24" spans="1:11">
      <c r="A24" t="s">
        <v>2</v>
      </c>
    </row>
    <row r="25" spans="1:11">
      <c r="A25" t="s">
        <v>73</v>
      </c>
    </row>
    <row r="26" spans="1:11">
      <c r="B26" s="145" t="s">
        <v>6</v>
      </c>
      <c r="C26" s="146"/>
      <c r="D26" s="146"/>
      <c r="E26" s="146"/>
      <c r="F26" s="146"/>
      <c r="G26" s="146"/>
      <c r="H26" s="146"/>
      <c r="I26" s="146"/>
      <c r="J26" s="146"/>
      <c r="K26" s="147"/>
    </row>
    <row r="27" spans="1:11" ht="15.75" thickBot="1"/>
    <row r="28" spans="1:11" ht="16.5" thickTop="1" thickBot="1">
      <c r="B28" s="2"/>
      <c r="C28" s="4">
        <v>1</v>
      </c>
      <c r="D28" s="4">
        <v>2</v>
      </c>
      <c r="E28" s="4">
        <v>3</v>
      </c>
      <c r="F28" s="4">
        <v>4</v>
      </c>
      <c r="G28" s="4">
        <v>5</v>
      </c>
      <c r="H28" s="4">
        <v>6</v>
      </c>
      <c r="I28" s="4">
        <v>7</v>
      </c>
      <c r="J28" s="4">
        <v>8</v>
      </c>
      <c r="K28" s="4">
        <v>9</v>
      </c>
    </row>
    <row r="29" spans="1:11" ht="16.5" thickTop="1" thickBot="1">
      <c r="B29" s="5">
        <v>1</v>
      </c>
      <c r="C29" s="3">
        <f>$C28*$B29</f>
        <v>1</v>
      </c>
      <c r="D29" s="3">
        <f t="shared" ref="D29:D37" si="9">$C28*$B29</f>
        <v>1</v>
      </c>
      <c r="E29" s="3">
        <f t="shared" ref="E29:E37" si="10">$C28*$B29</f>
        <v>1</v>
      </c>
      <c r="F29" s="3">
        <f t="shared" ref="F29:F37" si="11">$C28*$B29</f>
        <v>1</v>
      </c>
      <c r="G29" s="3">
        <f t="shared" ref="G29:G37" si="12">$C28*$B29</f>
        <v>1</v>
      </c>
      <c r="H29" s="3">
        <f t="shared" ref="H29:H37" si="13">$C28*$B29</f>
        <v>1</v>
      </c>
      <c r="I29" s="3">
        <f t="shared" ref="I29:I37" si="14">$C28*$B29</f>
        <v>1</v>
      </c>
      <c r="J29" s="3">
        <f t="shared" ref="J29:J37" si="15">$C28*$B29</f>
        <v>1</v>
      </c>
      <c r="K29" s="3">
        <f t="shared" ref="K29:K36" si="16">$C28*$B29</f>
        <v>1</v>
      </c>
    </row>
    <row r="30" spans="1:11" ht="16.5" thickTop="1" thickBot="1">
      <c r="B30" s="5">
        <v>2</v>
      </c>
      <c r="C30" s="3">
        <f t="shared" ref="C30:C37" si="17">$C29*$B30</f>
        <v>2</v>
      </c>
      <c r="D30" s="3">
        <f>$C29*$B30</f>
        <v>2</v>
      </c>
      <c r="E30" s="3">
        <f t="shared" si="10"/>
        <v>2</v>
      </c>
      <c r="F30" s="3">
        <f>$C45*B$46</f>
        <v>1</v>
      </c>
      <c r="G30" s="3">
        <f t="shared" si="12"/>
        <v>2</v>
      </c>
      <c r="H30" s="3">
        <f t="shared" si="13"/>
        <v>2</v>
      </c>
      <c r="I30" s="3">
        <f t="shared" si="14"/>
        <v>2</v>
      </c>
      <c r="J30" s="3">
        <f t="shared" si="15"/>
        <v>2</v>
      </c>
      <c r="K30" s="3">
        <f t="shared" si="16"/>
        <v>2</v>
      </c>
    </row>
    <row r="31" spans="1:11" ht="16.5" thickTop="1" thickBot="1">
      <c r="B31" s="5">
        <v>3</v>
      </c>
      <c r="C31" s="3">
        <f t="shared" si="17"/>
        <v>6</v>
      </c>
      <c r="D31" s="3">
        <f t="shared" si="9"/>
        <v>6</v>
      </c>
      <c r="E31" s="3">
        <f t="shared" si="10"/>
        <v>6</v>
      </c>
      <c r="F31" s="3">
        <f t="shared" si="11"/>
        <v>6</v>
      </c>
      <c r="G31" s="3">
        <f t="shared" si="12"/>
        <v>6</v>
      </c>
      <c r="H31" s="3">
        <f t="shared" si="13"/>
        <v>6</v>
      </c>
      <c r="I31" s="3">
        <f t="shared" si="14"/>
        <v>6</v>
      </c>
      <c r="J31" s="3">
        <f t="shared" si="15"/>
        <v>6</v>
      </c>
      <c r="K31" s="3">
        <f t="shared" si="16"/>
        <v>6</v>
      </c>
    </row>
    <row r="32" spans="1:11" ht="16.5" thickTop="1" thickBot="1">
      <c r="B32" s="5">
        <v>4</v>
      </c>
      <c r="C32" s="3">
        <f t="shared" si="17"/>
        <v>24</v>
      </c>
      <c r="D32" s="3">
        <f t="shared" si="9"/>
        <v>24</v>
      </c>
      <c r="E32" s="3">
        <f t="shared" si="10"/>
        <v>24</v>
      </c>
      <c r="F32" s="3">
        <f t="shared" si="11"/>
        <v>24</v>
      </c>
      <c r="G32" s="3">
        <f t="shared" si="12"/>
        <v>24</v>
      </c>
      <c r="H32" s="3">
        <f t="shared" si="13"/>
        <v>24</v>
      </c>
      <c r="I32" s="3">
        <f t="shared" si="14"/>
        <v>24</v>
      </c>
      <c r="J32" s="3">
        <f t="shared" si="15"/>
        <v>24</v>
      </c>
      <c r="K32" s="3">
        <f t="shared" si="16"/>
        <v>24</v>
      </c>
    </row>
    <row r="33" spans="1:11" ht="16.5" thickTop="1" thickBot="1">
      <c r="B33" s="5">
        <v>5</v>
      </c>
      <c r="C33" s="3">
        <f t="shared" si="17"/>
        <v>120</v>
      </c>
      <c r="D33" s="3">
        <f t="shared" si="9"/>
        <v>120</v>
      </c>
      <c r="E33" s="3">
        <f t="shared" si="10"/>
        <v>120</v>
      </c>
      <c r="F33" s="3">
        <f>$C32*$B33</f>
        <v>120</v>
      </c>
      <c r="G33" s="3">
        <f t="shared" si="12"/>
        <v>120</v>
      </c>
      <c r="H33" s="3">
        <f t="shared" si="13"/>
        <v>120</v>
      </c>
      <c r="I33" s="3">
        <f t="shared" si="14"/>
        <v>120</v>
      </c>
      <c r="J33" s="3">
        <f t="shared" si="15"/>
        <v>120</v>
      </c>
      <c r="K33" s="3">
        <f t="shared" si="16"/>
        <v>120</v>
      </c>
    </row>
    <row r="34" spans="1:11" ht="16.5" thickTop="1" thickBot="1">
      <c r="B34" s="5">
        <v>6</v>
      </c>
      <c r="C34" s="3">
        <f t="shared" si="17"/>
        <v>720</v>
      </c>
      <c r="D34" s="3">
        <f t="shared" si="9"/>
        <v>720</v>
      </c>
      <c r="E34" s="3">
        <f t="shared" si="10"/>
        <v>720</v>
      </c>
      <c r="F34" s="3">
        <f t="shared" si="11"/>
        <v>720</v>
      </c>
      <c r="G34" s="3">
        <f t="shared" si="12"/>
        <v>720</v>
      </c>
      <c r="H34" s="3">
        <f t="shared" si="13"/>
        <v>720</v>
      </c>
      <c r="I34" s="3">
        <f t="shared" si="14"/>
        <v>720</v>
      </c>
      <c r="J34" s="3">
        <f t="shared" si="15"/>
        <v>720</v>
      </c>
      <c r="K34" s="3">
        <f t="shared" si="16"/>
        <v>720</v>
      </c>
    </row>
    <row r="35" spans="1:11" ht="16.5" thickTop="1" thickBot="1">
      <c r="B35" s="5">
        <v>7</v>
      </c>
      <c r="C35" s="3">
        <f t="shared" si="17"/>
        <v>5040</v>
      </c>
      <c r="D35" s="3">
        <f t="shared" si="9"/>
        <v>5040</v>
      </c>
      <c r="E35" s="3">
        <f t="shared" si="10"/>
        <v>5040</v>
      </c>
      <c r="F35" s="3">
        <f t="shared" si="11"/>
        <v>5040</v>
      </c>
      <c r="G35" s="3">
        <f t="shared" si="12"/>
        <v>5040</v>
      </c>
      <c r="H35" s="3">
        <f t="shared" si="13"/>
        <v>5040</v>
      </c>
      <c r="I35" s="3">
        <f t="shared" si="14"/>
        <v>5040</v>
      </c>
      <c r="J35" s="3">
        <f t="shared" si="15"/>
        <v>5040</v>
      </c>
      <c r="K35" s="3">
        <f t="shared" si="16"/>
        <v>5040</v>
      </c>
    </row>
    <row r="36" spans="1:11" ht="16.5" thickTop="1" thickBot="1">
      <c r="B36" s="5">
        <v>8</v>
      </c>
      <c r="C36" s="3">
        <f t="shared" si="17"/>
        <v>40320</v>
      </c>
      <c r="D36" s="3">
        <f t="shared" si="9"/>
        <v>40320</v>
      </c>
      <c r="E36" s="3">
        <f t="shared" si="10"/>
        <v>40320</v>
      </c>
      <c r="F36" s="3">
        <f t="shared" si="11"/>
        <v>40320</v>
      </c>
      <c r="G36" s="3">
        <f t="shared" si="12"/>
        <v>40320</v>
      </c>
      <c r="H36" s="3">
        <f t="shared" si="13"/>
        <v>40320</v>
      </c>
      <c r="I36" s="3">
        <f t="shared" si="14"/>
        <v>40320</v>
      </c>
      <c r="J36" s="3">
        <f t="shared" si="15"/>
        <v>40320</v>
      </c>
      <c r="K36" s="3">
        <f t="shared" si="16"/>
        <v>40320</v>
      </c>
    </row>
    <row r="37" spans="1:11" ht="16.5" thickTop="1" thickBot="1">
      <c r="B37" s="5">
        <v>9</v>
      </c>
      <c r="C37" s="3">
        <f t="shared" si="17"/>
        <v>362880</v>
      </c>
      <c r="D37" s="3">
        <f t="shared" si="9"/>
        <v>362880</v>
      </c>
      <c r="E37" s="3">
        <f t="shared" si="10"/>
        <v>362880</v>
      </c>
      <c r="F37" s="3">
        <f t="shared" si="11"/>
        <v>362880</v>
      </c>
      <c r="G37" s="3">
        <f t="shared" si="12"/>
        <v>362880</v>
      </c>
      <c r="H37" s="3">
        <f t="shared" si="13"/>
        <v>362880</v>
      </c>
      <c r="I37" s="3">
        <f t="shared" si="14"/>
        <v>362880</v>
      </c>
      <c r="J37" s="3">
        <f t="shared" si="15"/>
        <v>362880</v>
      </c>
      <c r="K37" s="3">
        <f>$C36*$B37</f>
        <v>362880</v>
      </c>
    </row>
    <row r="38" spans="1:11" ht="15.75" thickTop="1"/>
    <row r="41" spans="1:11">
      <c r="A41" t="s">
        <v>8</v>
      </c>
    </row>
    <row r="42" spans="1:11">
      <c r="A42" t="s">
        <v>74</v>
      </c>
    </row>
    <row r="43" spans="1:11">
      <c r="B43" s="145" t="s">
        <v>6</v>
      </c>
      <c r="C43" s="146"/>
      <c r="D43" s="146"/>
      <c r="E43" s="146"/>
      <c r="F43" s="146"/>
      <c r="G43" s="146"/>
      <c r="H43" s="146"/>
      <c r="I43" s="146"/>
      <c r="J43" s="146"/>
      <c r="K43" s="147"/>
    </row>
    <row r="44" spans="1:11" ht="15.75" thickBot="1"/>
    <row r="45" spans="1:11" ht="16.5" thickTop="1" thickBot="1">
      <c r="B45" s="2"/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</row>
    <row r="46" spans="1:11" ht="16.5" thickTop="1" thickBot="1">
      <c r="B46" s="5">
        <v>1</v>
      </c>
      <c r="C46" s="3">
        <f>$C45*B$46</f>
        <v>1</v>
      </c>
      <c r="D46" s="3">
        <f t="shared" ref="D46:K46" si="18">$C45*C$46</f>
        <v>1</v>
      </c>
      <c r="E46" s="3">
        <f t="shared" si="18"/>
        <v>1</v>
      </c>
      <c r="F46" s="3">
        <f t="shared" si="18"/>
        <v>1</v>
      </c>
      <c r="G46" s="3">
        <f t="shared" si="18"/>
        <v>1</v>
      </c>
      <c r="H46" s="3">
        <f t="shared" si="18"/>
        <v>1</v>
      </c>
      <c r="I46" s="3">
        <f t="shared" si="18"/>
        <v>1</v>
      </c>
      <c r="J46" s="3">
        <f t="shared" si="18"/>
        <v>1</v>
      </c>
      <c r="K46" s="3">
        <f t="shared" si="18"/>
        <v>1</v>
      </c>
    </row>
    <row r="47" spans="1:11" ht="16.5" thickTop="1" thickBot="1">
      <c r="B47" s="5">
        <v>2</v>
      </c>
      <c r="C47" s="3">
        <f t="shared" ref="C47:K47" si="19">$C46*B$46</f>
        <v>1</v>
      </c>
      <c r="D47" s="3">
        <f>$C46*C$46</f>
        <v>1</v>
      </c>
      <c r="E47" s="3">
        <f t="shared" si="19"/>
        <v>1</v>
      </c>
      <c r="F47" s="3">
        <f t="shared" si="19"/>
        <v>1</v>
      </c>
      <c r="G47" s="3">
        <f t="shared" si="19"/>
        <v>1</v>
      </c>
      <c r="H47" s="3">
        <f t="shared" si="19"/>
        <v>1</v>
      </c>
      <c r="I47" s="3">
        <f t="shared" si="19"/>
        <v>1</v>
      </c>
      <c r="J47" s="3">
        <f t="shared" si="19"/>
        <v>1</v>
      </c>
      <c r="K47" s="3">
        <f t="shared" si="19"/>
        <v>1</v>
      </c>
    </row>
    <row r="48" spans="1:11" ht="16.5" thickTop="1" thickBot="1">
      <c r="B48" s="5">
        <v>3</v>
      </c>
      <c r="C48" s="3">
        <f t="shared" ref="C48:K48" si="20">$C47*B$46</f>
        <v>1</v>
      </c>
      <c r="D48" s="3">
        <f t="shared" si="20"/>
        <v>1</v>
      </c>
      <c r="E48" s="3">
        <f t="shared" si="20"/>
        <v>1</v>
      </c>
      <c r="F48" s="3">
        <f t="shared" si="20"/>
        <v>1</v>
      </c>
      <c r="G48" s="3">
        <f t="shared" si="20"/>
        <v>1</v>
      </c>
      <c r="H48" s="3">
        <f t="shared" si="20"/>
        <v>1</v>
      </c>
      <c r="I48" s="3">
        <f t="shared" si="20"/>
        <v>1</v>
      </c>
      <c r="J48" s="3">
        <f t="shared" si="20"/>
        <v>1</v>
      </c>
      <c r="K48" s="3">
        <f t="shared" si="20"/>
        <v>1</v>
      </c>
    </row>
    <row r="49" spans="1:11" ht="16.5" thickTop="1" thickBot="1">
      <c r="B49" s="5">
        <v>4</v>
      </c>
      <c r="C49" s="3">
        <f t="shared" ref="C49:K49" si="21">$C48*B$46</f>
        <v>1</v>
      </c>
      <c r="D49" s="3">
        <f t="shared" si="21"/>
        <v>1</v>
      </c>
      <c r="E49" s="3">
        <f t="shared" si="21"/>
        <v>1</v>
      </c>
      <c r="F49" s="3">
        <f t="shared" si="21"/>
        <v>1</v>
      </c>
      <c r="G49" s="3">
        <f t="shared" si="21"/>
        <v>1</v>
      </c>
      <c r="H49" s="3">
        <f t="shared" si="21"/>
        <v>1</v>
      </c>
      <c r="I49" s="3">
        <f t="shared" si="21"/>
        <v>1</v>
      </c>
      <c r="J49" s="3">
        <f t="shared" si="21"/>
        <v>1</v>
      </c>
      <c r="K49" s="3">
        <f t="shared" si="21"/>
        <v>1</v>
      </c>
    </row>
    <row r="50" spans="1:11" ht="16.5" thickTop="1" thickBot="1">
      <c r="B50" s="5">
        <v>5</v>
      </c>
      <c r="C50" s="3">
        <f t="shared" ref="C50:K50" si="22">$C49*B$46</f>
        <v>1</v>
      </c>
      <c r="D50" s="3">
        <f t="shared" si="22"/>
        <v>1</v>
      </c>
      <c r="E50" s="3">
        <f t="shared" si="22"/>
        <v>1</v>
      </c>
      <c r="F50" s="3">
        <f t="shared" si="22"/>
        <v>1</v>
      </c>
      <c r="G50" s="3">
        <f t="shared" si="22"/>
        <v>1</v>
      </c>
      <c r="H50" s="3">
        <f t="shared" si="22"/>
        <v>1</v>
      </c>
      <c r="I50" s="3">
        <f t="shared" si="22"/>
        <v>1</v>
      </c>
      <c r="J50" s="3">
        <f t="shared" si="22"/>
        <v>1</v>
      </c>
      <c r="K50" s="3">
        <f t="shared" si="22"/>
        <v>1</v>
      </c>
    </row>
    <row r="51" spans="1:11" ht="16.5" thickTop="1" thickBot="1">
      <c r="B51" s="5">
        <v>6</v>
      </c>
      <c r="C51" s="3">
        <f t="shared" ref="C51:K51" si="23">$C50*B$46</f>
        <v>1</v>
      </c>
      <c r="D51" s="3">
        <f t="shared" si="23"/>
        <v>1</v>
      </c>
      <c r="E51" s="3">
        <f t="shared" si="23"/>
        <v>1</v>
      </c>
      <c r="F51" s="3">
        <f t="shared" si="23"/>
        <v>1</v>
      </c>
      <c r="G51" s="3">
        <f t="shared" si="23"/>
        <v>1</v>
      </c>
      <c r="H51" s="3">
        <f t="shared" si="23"/>
        <v>1</v>
      </c>
      <c r="I51" s="3">
        <f t="shared" si="23"/>
        <v>1</v>
      </c>
      <c r="J51" s="3">
        <f t="shared" si="23"/>
        <v>1</v>
      </c>
      <c r="K51" s="3">
        <f t="shared" si="23"/>
        <v>1</v>
      </c>
    </row>
    <row r="52" spans="1:11" ht="16.5" thickTop="1" thickBot="1">
      <c r="B52" s="5">
        <v>7</v>
      </c>
      <c r="C52" s="3">
        <f t="shared" ref="C52:K52" si="24">$C51*B$46</f>
        <v>1</v>
      </c>
      <c r="D52" s="3">
        <f t="shared" si="24"/>
        <v>1</v>
      </c>
      <c r="E52" s="3">
        <f t="shared" si="24"/>
        <v>1</v>
      </c>
      <c r="F52" s="3">
        <f t="shared" si="24"/>
        <v>1</v>
      </c>
      <c r="G52" s="3">
        <f t="shared" si="24"/>
        <v>1</v>
      </c>
      <c r="H52" s="3">
        <f t="shared" si="24"/>
        <v>1</v>
      </c>
      <c r="I52" s="3">
        <f t="shared" si="24"/>
        <v>1</v>
      </c>
      <c r="J52" s="3">
        <f t="shared" si="24"/>
        <v>1</v>
      </c>
      <c r="K52" s="3">
        <f t="shared" si="24"/>
        <v>1</v>
      </c>
    </row>
    <row r="53" spans="1:11" ht="16.5" thickTop="1" thickBot="1">
      <c r="B53" s="5">
        <v>8</v>
      </c>
      <c r="C53" s="3">
        <f t="shared" ref="C53:K53" si="25">$C52*B$46</f>
        <v>1</v>
      </c>
      <c r="D53" s="3">
        <f t="shared" si="25"/>
        <v>1</v>
      </c>
      <c r="E53" s="3">
        <f t="shared" si="25"/>
        <v>1</v>
      </c>
      <c r="F53" s="3">
        <f t="shared" si="25"/>
        <v>1</v>
      </c>
      <c r="G53" s="3">
        <f t="shared" si="25"/>
        <v>1</v>
      </c>
      <c r="H53" s="3">
        <f t="shared" si="25"/>
        <v>1</v>
      </c>
      <c r="I53" s="3">
        <f t="shared" si="25"/>
        <v>1</v>
      </c>
      <c r="J53" s="3">
        <f t="shared" si="25"/>
        <v>1</v>
      </c>
      <c r="K53" s="3">
        <f t="shared" si="25"/>
        <v>1</v>
      </c>
    </row>
    <row r="54" spans="1:11" ht="16.5" thickTop="1" thickBot="1">
      <c r="B54" s="5">
        <v>9</v>
      </c>
      <c r="C54" s="3">
        <f t="shared" ref="C54:K54" si="26">$C53*B$46</f>
        <v>1</v>
      </c>
      <c r="D54" s="3">
        <f t="shared" si="26"/>
        <v>1</v>
      </c>
      <c r="E54" s="3">
        <f t="shared" si="26"/>
        <v>1</v>
      </c>
      <c r="F54" s="3">
        <f t="shared" si="26"/>
        <v>1</v>
      </c>
      <c r="G54" s="3">
        <f t="shared" si="26"/>
        <v>1</v>
      </c>
      <c r="H54" s="3">
        <f t="shared" si="26"/>
        <v>1</v>
      </c>
      <c r="I54" s="3">
        <f t="shared" si="26"/>
        <v>1</v>
      </c>
      <c r="J54" s="3">
        <f t="shared" si="26"/>
        <v>1</v>
      </c>
      <c r="K54" s="3">
        <f t="shared" si="26"/>
        <v>1</v>
      </c>
    </row>
    <row r="55" spans="1:11" ht="15.75" thickTop="1"/>
    <row r="58" spans="1:11">
      <c r="A58" t="s">
        <v>9</v>
      </c>
    </row>
    <row r="59" spans="1:11">
      <c r="A59" t="s">
        <v>75</v>
      </c>
    </row>
    <row r="60" spans="1:11">
      <c r="B60" s="145" t="s">
        <v>6</v>
      </c>
      <c r="C60" s="146"/>
      <c r="D60" s="146"/>
      <c r="E60" s="146"/>
      <c r="F60" s="146"/>
      <c r="G60" s="146"/>
      <c r="H60" s="146"/>
      <c r="I60" s="146"/>
      <c r="J60" s="146"/>
      <c r="K60" s="147"/>
    </row>
    <row r="61" spans="1:11" ht="15.75" thickBot="1"/>
    <row r="62" spans="1:11" ht="16.5" thickTop="1" thickBot="1">
      <c r="B62" s="2"/>
      <c r="C62" s="4">
        <v>1</v>
      </c>
      <c r="D62" s="4">
        <v>2</v>
      </c>
      <c r="E62" s="4">
        <v>3</v>
      </c>
      <c r="F62" s="4">
        <v>4</v>
      </c>
      <c r="G62" s="4">
        <v>5</v>
      </c>
      <c r="H62" s="4">
        <v>6</v>
      </c>
      <c r="I62" s="4">
        <v>7</v>
      </c>
      <c r="J62" s="4">
        <v>8</v>
      </c>
      <c r="K62" s="4">
        <v>9</v>
      </c>
    </row>
    <row r="63" spans="1:11" ht="16.5" thickTop="1" thickBot="1">
      <c r="B63" s="5">
        <v>1</v>
      </c>
      <c r="C63" s="3">
        <f>C$62*B$63</f>
        <v>1</v>
      </c>
      <c r="D63" s="3">
        <f t="shared" ref="D63:K63" si="27">D$62*C$63</f>
        <v>2</v>
      </c>
      <c r="E63" s="3">
        <f t="shared" si="27"/>
        <v>6</v>
      </c>
      <c r="F63" s="3">
        <f t="shared" si="27"/>
        <v>24</v>
      </c>
      <c r="G63" s="3">
        <f t="shared" si="27"/>
        <v>120</v>
      </c>
      <c r="H63" s="3">
        <f t="shared" si="27"/>
        <v>720</v>
      </c>
      <c r="I63" s="3">
        <f t="shared" si="27"/>
        <v>5040</v>
      </c>
      <c r="J63" s="3">
        <f t="shared" si="27"/>
        <v>40320</v>
      </c>
      <c r="K63" s="3">
        <f t="shared" si="27"/>
        <v>362880</v>
      </c>
    </row>
    <row r="64" spans="1:11" ht="16.5" thickTop="1" thickBot="1">
      <c r="B64" s="5">
        <v>2</v>
      </c>
      <c r="C64" s="3">
        <f t="shared" ref="C64:K64" si="28">C$62*B$63</f>
        <v>1</v>
      </c>
      <c r="D64" s="3">
        <f t="shared" si="28"/>
        <v>2</v>
      </c>
      <c r="E64" s="3">
        <f t="shared" si="28"/>
        <v>6</v>
      </c>
      <c r="F64" s="3">
        <f t="shared" si="28"/>
        <v>24</v>
      </c>
      <c r="G64" s="3">
        <f t="shared" si="28"/>
        <v>120</v>
      </c>
      <c r="H64" s="3">
        <f t="shared" si="28"/>
        <v>720</v>
      </c>
      <c r="I64" s="3">
        <f t="shared" si="28"/>
        <v>5040</v>
      </c>
      <c r="J64" s="3">
        <f t="shared" si="28"/>
        <v>40320</v>
      </c>
      <c r="K64" s="3">
        <f t="shared" si="28"/>
        <v>362880</v>
      </c>
    </row>
    <row r="65" spans="1:11" ht="16.5" thickTop="1" thickBot="1">
      <c r="B65" s="5">
        <v>3</v>
      </c>
      <c r="C65" s="3">
        <f t="shared" ref="C65:K65" si="29">C$62*B$63</f>
        <v>1</v>
      </c>
      <c r="D65" s="3">
        <f t="shared" si="29"/>
        <v>2</v>
      </c>
      <c r="E65" s="3">
        <f t="shared" si="29"/>
        <v>6</v>
      </c>
      <c r="F65" s="3">
        <f t="shared" si="29"/>
        <v>24</v>
      </c>
      <c r="G65" s="3">
        <f t="shared" si="29"/>
        <v>120</v>
      </c>
      <c r="H65" s="3">
        <f t="shared" si="29"/>
        <v>720</v>
      </c>
      <c r="I65" s="3">
        <f t="shared" si="29"/>
        <v>5040</v>
      </c>
      <c r="J65" s="3">
        <f t="shared" si="29"/>
        <v>40320</v>
      </c>
      <c r="K65" s="3">
        <f t="shared" si="29"/>
        <v>362880</v>
      </c>
    </row>
    <row r="66" spans="1:11" ht="16.5" thickTop="1" thickBot="1">
      <c r="B66" s="5">
        <v>4</v>
      </c>
      <c r="C66" s="3">
        <f t="shared" ref="C66:K66" si="30">C$62*B$63</f>
        <v>1</v>
      </c>
      <c r="D66" s="3">
        <f t="shared" si="30"/>
        <v>2</v>
      </c>
      <c r="E66" s="3">
        <f t="shared" si="30"/>
        <v>6</v>
      </c>
      <c r="F66" s="3">
        <f t="shared" si="30"/>
        <v>24</v>
      </c>
      <c r="G66" s="3">
        <f t="shared" si="30"/>
        <v>120</v>
      </c>
      <c r="H66" s="3">
        <f t="shared" si="30"/>
        <v>720</v>
      </c>
      <c r="I66" s="3">
        <f t="shared" si="30"/>
        <v>5040</v>
      </c>
      <c r="J66" s="3">
        <f t="shared" si="30"/>
        <v>40320</v>
      </c>
      <c r="K66" s="3">
        <f t="shared" si="30"/>
        <v>362880</v>
      </c>
    </row>
    <row r="67" spans="1:11" ht="16.5" thickTop="1" thickBot="1">
      <c r="B67" s="5">
        <v>5</v>
      </c>
      <c r="C67" s="3">
        <f t="shared" ref="C67:K67" si="31">C$62*B$63</f>
        <v>1</v>
      </c>
      <c r="D67" s="3">
        <f t="shared" si="31"/>
        <v>2</v>
      </c>
      <c r="E67" s="3">
        <f t="shared" si="31"/>
        <v>6</v>
      </c>
      <c r="F67" s="3">
        <f t="shared" si="31"/>
        <v>24</v>
      </c>
      <c r="G67" s="3">
        <f t="shared" si="31"/>
        <v>120</v>
      </c>
      <c r="H67" s="3">
        <f t="shared" si="31"/>
        <v>720</v>
      </c>
      <c r="I67" s="3">
        <f t="shared" si="31"/>
        <v>5040</v>
      </c>
      <c r="J67" s="3">
        <f t="shared" si="31"/>
        <v>40320</v>
      </c>
      <c r="K67" s="3">
        <f t="shared" si="31"/>
        <v>362880</v>
      </c>
    </row>
    <row r="68" spans="1:11" ht="16.5" thickTop="1" thickBot="1">
      <c r="B68" s="5">
        <v>6</v>
      </c>
      <c r="C68" s="3">
        <f t="shared" ref="C68:K68" si="32">C$62*B$63</f>
        <v>1</v>
      </c>
      <c r="D68" s="3">
        <f t="shared" si="32"/>
        <v>2</v>
      </c>
      <c r="E68" s="3">
        <f t="shared" si="32"/>
        <v>6</v>
      </c>
      <c r="F68" s="3">
        <f t="shared" si="32"/>
        <v>24</v>
      </c>
      <c r="G68" s="3">
        <f t="shared" si="32"/>
        <v>120</v>
      </c>
      <c r="H68" s="3">
        <f t="shared" si="32"/>
        <v>720</v>
      </c>
      <c r="I68" s="3">
        <f t="shared" si="32"/>
        <v>5040</v>
      </c>
      <c r="J68" s="3">
        <f t="shared" si="32"/>
        <v>40320</v>
      </c>
      <c r="K68" s="3">
        <f t="shared" si="32"/>
        <v>362880</v>
      </c>
    </row>
    <row r="69" spans="1:11" ht="16.5" thickTop="1" thickBot="1">
      <c r="B69" s="5">
        <v>7</v>
      </c>
      <c r="C69" s="3">
        <f t="shared" ref="C69:K69" si="33">C$62*B$63</f>
        <v>1</v>
      </c>
      <c r="D69" s="3">
        <f t="shared" si="33"/>
        <v>2</v>
      </c>
      <c r="E69" s="3">
        <f t="shared" si="33"/>
        <v>6</v>
      </c>
      <c r="F69" s="3">
        <f t="shared" si="33"/>
        <v>24</v>
      </c>
      <c r="G69" s="3">
        <f t="shared" si="33"/>
        <v>120</v>
      </c>
      <c r="H69" s="3">
        <f t="shared" si="33"/>
        <v>720</v>
      </c>
      <c r="I69" s="3">
        <f t="shared" si="33"/>
        <v>5040</v>
      </c>
      <c r="J69" s="3">
        <f t="shared" si="33"/>
        <v>40320</v>
      </c>
      <c r="K69" s="3">
        <f t="shared" si="33"/>
        <v>362880</v>
      </c>
    </row>
    <row r="70" spans="1:11" ht="16.5" thickTop="1" thickBot="1">
      <c r="B70" s="5">
        <v>8</v>
      </c>
      <c r="C70" s="3">
        <f t="shared" ref="C70:K70" si="34">C$62*B$63</f>
        <v>1</v>
      </c>
      <c r="D70" s="3">
        <f t="shared" si="34"/>
        <v>2</v>
      </c>
      <c r="E70" s="3">
        <f t="shared" si="34"/>
        <v>6</v>
      </c>
      <c r="F70" s="3">
        <f t="shared" si="34"/>
        <v>24</v>
      </c>
      <c r="G70" s="3">
        <f t="shared" si="34"/>
        <v>120</v>
      </c>
      <c r="H70" s="3">
        <f t="shared" si="34"/>
        <v>720</v>
      </c>
      <c r="I70" s="3">
        <f t="shared" si="34"/>
        <v>5040</v>
      </c>
      <c r="J70" s="3">
        <f t="shared" si="34"/>
        <v>40320</v>
      </c>
      <c r="K70" s="3">
        <f t="shared" si="34"/>
        <v>362880</v>
      </c>
    </row>
    <row r="71" spans="1:11" ht="16.5" thickTop="1" thickBot="1">
      <c r="B71" s="5">
        <v>9</v>
      </c>
      <c r="C71" s="3">
        <f t="shared" ref="C71:K71" si="35">C$62*B$63</f>
        <v>1</v>
      </c>
      <c r="D71" s="3">
        <f t="shared" si="35"/>
        <v>2</v>
      </c>
      <c r="E71" s="3">
        <f t="shared" si="35"/>
        <v>6</v>
      </c>
      <c r="F71" s="3">
        <f t="shared" si="35"/>
        <v>24</v>
      </c>
      <c r="G71" s="3">
        <f t="shared" si="35"/>
        <v>120</v>
      </c>
      <c r="H71" s="3">
        <f t="shared" si="35"/>
        <v>720</v>
      </c>
      <c r="I71" s="3">
        <f t="shared" si="35"/>
        <v>5040</v>
      </c>
      <c r="J71" s="3">
        <f t="shared" si="35"/>
        <v>40320</v>
      </c>
      <c r="K71" s="3">
        <f t="shared" si="35"/>
        <v>362880</v>
      </c>
    </row>
    <row r="72" spans="1:11" ht="15.75" thickTop="1"/>
    <row r="75" spans="1:11">
      <c r="A75" t="s">
        <v>16</v>
      </c>
    </row>
    <row r="76" spans="1:11">
      <c r="A76" t="s">
        <v>71</v>
      </c>
    </row>
    <row r="77" spans="1:11">
      <c r="B77" s="145" t="s">
        <v>6</v>
      </c>
      <c r="C77" s="146"/>
      <c r="D77" s="146"/>
      <c r="E77" s="146"/>
      <c r="F77" s="146"/>
      <c r="G77" s="146"/>
      <c r="H77" s="146"/>
      <c r="I77" s="146"/>
      <c r="J77" s="146"/>
      <c r="K77" s="147"/>
    </row>
    <row r="78" spans="1:11" ht="15.75" thickBot="1"/>
    <row r="79" spans="1:11" ht="16.5" thickTop="1" thickBot="1">
      <c r="B79" s="2"/>
      <c r="C79" s="4">
        <v>1</v>
      </c>
      <c r="D79" s="4">
        <v>2</v>
      </c>
      <c r="E79" s="4">
        <v>3</v>
      </c>
      <c r="F79" s="4">
        <v>4</v>
      </c>
      <c r="G79" s="4">
        <v>5</v>
      </c>
      <c r="H79" s="4">
        <v>6</v>
      </c>
      <c r="I79" s="4">
        <v>7</v>
      </c>
      <c r="J79" s="4">
        <v>8</v>
      </c>
      <c r="K79" s="4">
        <v>9</v>
      </c>
    </row>
    <row r="80" spans="1:11" ht="16.5" thickTop="1" thickBot="1">
      <c r="B80" s="5">
        <v>1</v>
      </c>
      <c r="C80" s="3">
        <f t="shared" ref="C80:K80" si="36">C$79*$B80</f>
        <v>1</v>
      </c>
      <c r="D80" s="3">
        <f t="shared" si="36"/>
        <v>2</v>
      </c>
      <c r="E80" s="3">
        <f t="shared" si="36"/>
        <v>3</v>
      </c>
      <c r="F80" s="3">
        <f t="shared" si="36"/>
        <v>4</v>
      </c>
      <c r="G80" s="3">
        <f t="shared" si="36"/>
        <v>5</v>
      </c>
      <c r="H80" s="3">
        <f t="shared" si="36"/>
        <v>6</v>
      </c>
      <c r="I80" s="3">
        <f t="shared" si="36"/>
        <v>7</v>
      </c>
      <c r="J80" s="3">
        <f t="shared" si="36"/>
        <v>8</v>
      </c>
      <c r="K80" s="3">
        <f t="shared" si="36"/>
        <v>9</v>
      </c>
    </row>
    <row r="81" spans="1:11" ht="16.5" thickTop="1" thickBot="1">
      <c r="B81" s="5">
        <v>2</v>
      </c>
      <c r="C81" s="3">
        <f t="shared" ref="C81:C88" si="37">C$79*$B81</f>
        <v>2</v>
      </c>
      <c r="D81" s="3">
        <f t="shared" ref="D81:K88" si="38">D$79*$B81</f>
        <v>4</v>
      </c>
      <c r="E81" s="3">
        <f t="shared" si="38"/>
        <v>6</v>
      </c>
      <c r="F81" s="3">
        <f t="shared" si="38"/>
        <v>8</v>
      </c>
      <c r="G81" s="3">
        <f t="shared" si="38"/>
        <v>10</v>
      </c>
      <c r="H81" s="3">
        <f t="shared" si="38"/>
        <v>12</v>
      </c>
      <c r="I81" s="3">
        <f t="shared" si="38"/>
        <v>14</v>
      </c>
      <c r="J81" s="3">
        <f t="shared" si="38"/>
        <v>16</v>
      </c>
      <c r="K81" s="3">
        <f t="shared" si="38"/>
        <v>18</v>
      </c>
    </row>
    <row r="82" spans="1:11" ht="16.5" thickTop="1" thickBot="1">
      <c r="B82" s="5">
        <v>3</v>
      </c>
      <c r="C82" s="3">
        <f t="shared" si="37"/>
        <v>3</v>
      </c>
      <c r="D82" s="3">
        <f t="shared" si="38"/>
        <v>6</v>
      </c>
      <c r="E82" s="3">
        <f t="shared" si="38"/>
        <v>9</v>
      </c>
      <c r="F82" s="3">
        <f t="shared" si="38"/>
        <v>12</v>
      </c>
      <c r="G82" s="3">
        <f t="shared" si="38"/>
        <v>15</v>
      </c>
      <c r="H82" s="3">
        <f t="shared" si="38"/>
        <v>18</v>
      </c>
      <c r="I82" s="3">
        <f t="shared" si="38"/>
        <v>21</v>
      </c>
      <c r="J82" s="3">
        <f t="shared" si="38"/>
        <v>24</v>
      </c>
      <c r="K82" s="3">
        <f t="shared" si="38"/>
        <v>27</v>
      </c>
    </row>
    <row r="83" spans="1:11" ht="16.5" thickTop="1" thickBot="1">
      <c r="B83" s="5">
        <v>4</v>
      </c>
      <c r="C83" s="3">
        <f t="shared" si="37"/>
        <v>4</v>
      </c>
      <c r="D83" s="3">
        <f t="shared" si="38"/>
        <v>8</v>
      </c>
      <c r="E83" s="3">
        <f t="shared" si="38"/>
        <v>12</v>
      </c>
      <c r="F83" s="3">
        <f t="shared" si="38"/>
        <v>16</v>
      </c>
      <c r="G83" s="3">
        <f t="shared" si="38"/>
        <v>20</v>
      </c>
      <c r="H83" s="3">
        <f t="shared" si="38"/>
        <v>24</v>
      </c>
      <c r="I83" s="3">
        <f t="shared" si="38"/>
        <v>28</v>
      </c>
      <c r="J83" s="3">
        <f t="shared" si="38"/>
        <v>32</v>
      </c>
      <c r="K83" s="3">
        <f t="shared" si="38"/>
        <v>36</v>
      </c>
    </row>
    <row r="84" spans="1:11" ht="16.5" thickTop="1" thickBot="1">
      <c r="B84" s="5">
        <v>5</v>
      </c>
      <c r="C84" s="3">
        <f t="shared" si="37"/>
        <v>5</v>
      </c>
      <c r="D84" s="3">
        <f t="shared" si="38"/>
        <v>10</v>
      </c>
      <c r="E84" s="3">
        <f t="shared" si="38"/>
        <v>15</v>
      </c>
      <c r="F84" s="3">
        <f t="shared" si="38"/>
        <v>20</v>
      </c>
      <c r="G84" s="3">
        <f t="shared" si="38"/>
        <v>25</v>
      </c>
      <c r="H84" s="3">
        <f t="shared" si="38"/>
        <v>30</v>
      </c>
      <c r="I84" s="3">
        <f t="shared" si="38"/>
        <v>35</v>
      </c>
      <c r="J84" s="3">
        <f t="shared" si="38"/>
        <v>40</v>
      </c>
      <c r="K84" s="3">
        <f t="shared" si="38"/>
        <v>45</v>
      </c>
    </row>
    <row r="85" spans="1:11" ht="16.5" thickTop="1" thickBot="1">
      <c r="B85" s="5">
        <v>6</v>
      </c>
      <c r="C85" s="3">
        <f t="shared" si="37"/>
        <v>6</v>
      </c>
      <c r="D85" s="3">
        <f t="shared" si="38"/>
        <v>12</v>
      </c>
      <c r="E85" s="3">
        <f t="shared" si="38"/>
        <v>18</v>
      </c>
      <c r="F85" s="3">
        <f t="shared" si="38"/>
        <v>24</v>
      </c>
      <c r="G85" s="3">
        <f t="shared" si="38"/>
        <v>30</v>
      </c>
      <c r="H85" s="3">
        <f t="shared" si="38"/>
        <v>36</v>
      </c>
      <c r="I85" s="3">
        <f t="shared" si="38"/>
        <v>42</v>
      </c>
      <c r="J85" s="3">
        <f t="shared" si="38"/>
        <v>48</v>
      </c>
      <c r="K85" s="3">
        <f t="shared" si="38"/>
        <v>54</v>
      </c>
    </row>
    <row r="86" spans="1:11" ht="16.5" thickTop="1" thickBot="1">
      <c r="B86" s="5">
        <v>7</v>
      </c>
      <c r="C86" s="3">
        <f t="shared" si="37"/>
        <v>7</v>
      </c>
      <c r="D86" s="3">
        <f t="shared" si="38"/>
        <v>14</v>
      </c>
      <c r="E86" s="3">
        <f t="shared" si="38"/>
        <v>21</v>
      </c>
      <c r="F86" s="3">
        <f t="shared" si="38"/>
        <v>28</v>
      </c>
      <c r="G86" s="3">
        <f t="shared" si="38"/>
        <v>35</v>
      </c>
      <c r="H86" s="3">
        <f t="shared" si="38"/>
        <v>42</v>
      </c>
      <c r="I86" s="3">
        <f t="shared" si="38"/>
        <v>49</v>
      </c>
      <c r="J86" s="3">
        <f t="shared" si="38"/>
        <v>56</v>
      </c>
      <c r="K86" s="3">
        <f t="shared" si="38"/>
        <v>63</v>
      </c>
    </row>
    <row r="87" spans="1:11" ht="16.5" thickTop="1" thickBot="1">
      <c r="B87" s="5">
        <v>8</v>
      </c>
      <c r="C87" s="3">
        <f t="shared" si="37"/>
        <v>8</v>
      </c>
      <c r="D87" s="3">
        <f t="shared" si="38"/>
        <v>16</v>
      </c>
      <c r="E87" s="3">
        <f t="shared" si="38"/>
        <v>24</v>
      </c>
      <c r="F87" s="3">
        <f t="shared" si="38"/>
        <v>32</v>
      </c>
      <c r="G87" s="3">
        <f t="shared" si="38"/>
        <v>40</v>
      </c>
      <c r="H87" s="3">
        <f t="shared" si="38"/>
        <v>48</v>
      </c>
      <c r="I87" s="3">
        <f t="shared" si="38"/>
        <v>56</v>
      </c>
      <c r="J87" s="3">
        <f t="shared" si="38"/>
        <v>64</v>
      </c>
      <c r="K87" s="3">
        <f t="shared" si="38"/>
        <v>72</v>
      </c>
    </row>
    <row r="88" spans="1:11" ht="16.5" thickTop="1" thickBot="1">
      <c r="B88" s="5">
        <v>9</v>
      </c>
      <c r="C88" s="3">
        <f t="shared" si="37"/>
        <v>9</v>
      </c>
      <c r="D88" s="3">
        <f t="shared" si="38"/>
        <v>18</v>
      </c>
      <c r="E88" s="3">
        <f t="shared" si="38"/>
        <v>27</v>
      </c>
      <c r="F88" s="3">
        <f t="shared" si="38"/>
        <v>36</v>
      </c>
      <c r="G88" s="3">
        <f t="shared" si="38"/>
        <v>45</v>
      </c>
      <c r="H88" s="3">
        <f t="shared" si="38"/>
        <v>54</v>
      </c>
      <c r="I88" s="3">
        <f t="shared" si="38"/>
        <v>63</v>
      </c>
      <c r="J88" s="3">
        <f t="shared" si="38"/>
        <v>72</v>
      </c>
      <c r="K88" s="3">
        <f t="shared" si="38"/>
        <v>81</v>
      </c>
    </row>
    <row r="89" spans="1:11" ht="15.75" thickTop="1"/>
    <row r="93" spans="1:11">
      <c r="B93" s="145" t="s">
        <v>6</v>
      </c>
      <c r="C93" s="146"/>
      <c r="D93" s="146"/>
      <c r="E93" s="146"/>
      <c r="F93" s="146"/>
      <c r="G93" s="146"/>
      <c r="H93" s="146"/>
      <c r="I93" s="146"/>
      <c r="J93" s="146"/>
      <c r="K93" s="147"/>
    </row>
    <row r="94" spans="1:11">
      <c r="A94" t="s">
        <v>10</v>
      </c>
    </row>
    <row r="95" spans="1:11" ht="15.75" thickBot="1">
      <c r="A95" t="s">
        <v>76</v>
      </c>
    </row>
    <row r="96" spans="1:11" ht="16.5" thickTop="1" thickBot="1">
      <c r="B96" s="2"/>
      <c r="C96" s="4">
        <v>1</v>
      </c>
      <c r="D96" s="4">
        <v>2</v>
      </c>
      <c r="E96" s="4">
        <v>3</v>
      </c>
      <c r="F96" s="4">
        <v>4</v>
      </c>
      <c r="G96" s="4">
        <v>5</v>
      </c>
      <c r="H96" s="4">
        <v>6</v>
      </c>
      <c r="I96" s="4">
        <v>7</v>
      </c>
      <c r="J96" s="4">
        <v>8</v>
      </c>
      <c r="K96" s="4">
        <v>9</v>
      </c>
    </row>
    <row r="97" spans="1:11" ht="16.5" thickTop="1" thickBot="1">
      <c r="B97" s="5">
        <v>1</v>
      </c>
      <c r="C97" s="3">
        <f t="shared" ref="C97:K97" si="39">$C$96*$B$97</f>
        <v>1</v>
      </c>
      <c r="D97" s="3">
        <f t="shared" si="39"/>
        <v>1</v>
      </c>
      <c r="E97" s="3">
        <f t="shared" si="39"/>
        <v>1</v>
      </c>
      <c r="F97" s="3">
        <f t="shared" si="39"/>
        <v>1</v>
      </c>
      <c r="G97" s="3">
        <f t="shared" si="39"/>
        <v>1</v>
      </c>
      <c r="H97" s="3">
        <f t="shared" si="39"/>
        <v>1</v>
      </c>
      <c r="I97" s="3">
        <f t="shared" si="39"/>
        <v>1</v>
      </c>
      <c r="J97" s="3">
        <f t="shared" si="39"/>
        <v>1</v>
      </c>
      <c r="K97" s="3">
        <f t="shared" si="39"/>
        <v>1</v>
      </c>
    </row>
    <row r="98" spans="1:11" ht="16.5" thickTop="1" thickBot="1">
      <c r="B98" s="5">
        <v>2</v>
      </c>
      <c r="C98" s="3">
        <f t="shared" ref="C98:C105" si="40">$C$96*$B$97</f>
        <v>1</v>
      </c>
      <c r="D98" s="3">
        <f t="shared" ref="D98:K105" si="41">$C$96*$B$97</f>
        <v>1</v>
      </c>
      <c r="E98" s="3">
        <f t="shared" si="41"/>
        <v>1</v>
      </c>
      <c r="F98" s="3">
        <f t="shared" si="41"/>
        <v>1</v>
      </c>
      <c r="G98" s="3">
        <f t="shared" si="41"/>
        <v>1</v>
      </c>
      <c r="H98" s="3">
        <f t="shared" si="41"/>
        <v>1</v>
      </c>
      <c r="I98" s="3">
        <f t="shared" si="41"/>
        <v>1</v>
      </c>
      <c r="J98" s="3">
        <f t="shared" si="41"/>
        <v>1</v>
      </c>
      <c r="K98" s="3">
        <f t="shared" si="41"/>
        <v>1</v>
      </c>
    </row>
    <row r="99" spans="1:11" ht="16.5" thickTop="1" thickBot="1">
      <c r="B99" s="5">
        <v>3</v>
      </c>
      <c r="C99" s="3">
        <f t="shared" si="40"/>
        <v>1</v>
      </c>
      <c r="D99" s="3">
        <f t="shared" si="41"/>
        <v>1</v>
      </c>
      <c r="E99" s="3">
        <f t="shared" si="41"/>
        <v>1</v>
      </c>
      <c r="F99" s="3">
        <f t="shared" si="41"/>
        <v>1</v>
      </c>
      <c r="G99" s="3">
        <f t="shared" si="41"/>
        <v>1</v>
      </c>
      <c r="H99" s="3">
        <f t="shared" si="41"/>
        <v>1</v>
      </c>
      <c r="I99" s="3">
        <f t="shared" si="41"/>
        <v>1</v>
      </c>
      <c r="J99" s="3">
        <f t="shared" si="41"/>
        <v>1</v>
      </c>
      <c r="K99" s="3">
        <f t="shared" si="41"/>
        <v>1</v>
      </c>
    </row>
    <row r="100" spans="1:11" ht="16.5" thickTop="1" thickBot="1">
      <c r="B100" s="5">
        <v>4</v>
      </c>
      <c r="C100" s="3">
        <f t="shared" si="40"/>
        <v>1</v>
      </c>
      <c r="D100" s="3">
        <f t="shared" si="41"/>
        <v>1</v>
      </c>
      <c r="E100" s="3">
        <f t="shared" si="41"/>
        <v>1</v>
      </c>
      <c r="F100" s="3">
        <f t="shared" si="41"/>
        <v>1</v>
      </c>
      <c r="G100" s="3">
        <f t="shared" si="41"/>
        <v>1</v>
      </c>
      <c r="H100" s="3">
        <f t="shared" si="41"/>
        <v>1</v>
      </c>
      <c r="I100" s="3">
        <f t="shared" si="41"/>
        <v>1</v>
      </c>
      <c r="J100" s="3">
        <f t="shared" si="41"/>
        <v>1</v>
      </c>
      <c r="K100" s="3">
        <f t="shared" si="41"/>
        <v>1</v>
      </c>
    </row>
    <row r="101" spans="1:11" ht="16.5" thickTop="1" thickBot="1">
      <c r="B101" s="5">
        <v>5</v>
      </c>
      <c r="C101" s="3">
        <f t="shared" si="40"/>
        <v>1</v>
      </c>
      <c r="D101" s="3">
        <f t="shared" si="41"/>
        <v>1</v>
      </c>
      <c r="E101" s="3">
        <f t="shared" si="41"/>
        <v>1</v>
      </c>
      <c r="F101" s="3">
        <f t="shared" si="41"/>
        <v>1</v>
      </c>
      <c r="G101" s="3">
        <f t="shared" si="41"/>
        <v>1</v>
      </c>
      <c r="H101" s="3">
        <f t="shared" si="41"/>
        <v>1</v>
      </c>
      <c r="I101" s="3">
        <f t="shared" si="41"/>
        <v>1</v>
      </c>
      <c r="J101" s="3">
        <f t="shared" si="41"/>
        <v>1</v>
      </c>
      <c r="K101" s="3">
        <f t="shared" si="41"/>
        <v>1</v>
      </c>
    </row>
    <row r="102" spans="1:11" ht="16.5" thickTop="1" thickBot="1">
      <c r="B102" s="5">
        <v>6</v>
      </c>
      <c r="C102" s="3">
        <f t="shared" si="40"/>
        <v>1</v>
      </c>
      <c r="D102" s="3">
        <f t="shared" si="41"/>
        <v>1</v>
      </c>
      <c r="E102" s="3">
        <f t="shared" si="41"/>
        <v>1</v>
      </c>
      <c r="F102" s="3">
        <f t="shared" si="41"/>
        <v>1</v>
      </c>
      <c r="G102" s="3">
        <f t="shared" si="41"/>
        <v>1</v>
      </c>
      <c r="H102" s="3">
        <f t="shared" si="41"/>
        <v>1</v>
      </c>
      <c r="I102" s="3">
        <f t="shared" si="41"/>
        <v>1</v>
      </c>
      <c r="J102" s="3">
        <f t="shared" si="41"/>
        <v>1</v>
      </c>
      <c r="K102" s="3">
        <f t="shared" si="41"/>
        <v>1</v>
      </c>
    </row>
    <row r="103" spans="1:11" ht="16.5" thickTop="1" thickBot="1">
      <c r="B103" s="5">
        <v>7</v>
      </c>
      <c r="C103" s="3">
        <f t="shared" si="40"/>
        <v>1</v>
      </c>
      <c r="D103" s="3">
        <f t="shared" si="41"/>
        <v>1</v>
      </c>
      <c r="E103" s="3">
        <f t="shared" si="41"/>
        <v>1</v>
      </c>
      <c r="F103" s="3">
        <f t="shared" si="41"/>
        <v>1</v>
      </c>
      <c r="G103" s="3">
        <f t="shared" si="41"/>
        <v>1</v>
      </c>
      <c r="H103" s="3">
        <f t="shared" si="41"/>
        <v>1</v>
      </c>
      <c r="I103" s="3">
        <f t="shared" si="41"/>
        <v>1</v>
      </c>
      <c r="J103" s="3">
        <f t="shared" si="41"/>
        <v>1</v>
      </c>
      <c r="K103" s="3">
        <f t="shared" si="41"/>
        <v>1</v>
      </c>
    </row>
    <row r="104" spans="1:11" ht="16.5" thickTop="1" thickBot="1">
      <c r="B104" s="5">
        <v>8</v>
      </c>
      <c r="C104" s="3">
        <f t="shared" si="40"/>
        <v>1</v>
      </c>
      <c r="D104" s="3">
        <f t="shared" si="41"/>
        <v>1</v>
      </c>
      <c r="E104" s="3">
        <f t="shared" si="41"/>
        <v>1</v>
      </c>
      <c r="F104" s="3">
        <f t="shared" si="41"/>
        <v>1</v>
      </c>
      <c r="G104" s="3">
        <f t="shared" si="41"/>
        <v>1</v>
      </c>
      <c r="H104" s="3">
        <f t="shared" si="41"/>
        <v>1</v>
      </c>
      <c r="I104" s="3">
        <f t="shared" si="41"/>
        <v>1</v>
      </c>
      <c r="J104" s="3">
        <f t="shared" si="41"/>
        <v>1</v>
      </c>
      <c r="K104" s="3">
        <f t="shared" si="41"/>
        <v>1</v>
      </c>
    </row>
    <row r="105" spans="1:11" ht="16.5" thickTop="1" thickBot="1">
      <c r="B105" s="5">
        <v>9</v>
      </c>
      <c r="C105" s="3">
        <f t="shared" si="40"/>
        <v>1</v>
      </c>
      <c r="D105" s="3">
        <f t="shared" si="41"/>
        <v>1</v>
      </c>
      <c r="E105" s="3">
        <f t="shared" si="41"/>
        <v>1</v>
      </c>
      <c r="F105" s="3">
        <f t="shared" si="41"/>
        <v>1</v>
      </c>
      <c r="G105" s="3">
        <f t="shared" si="41"/>
        <v>1</v>
      </c>
      <c r="H105" s="3">
        <f t="shared" si="41"/>
        <v>1</v>
      </c>
      <c r="I105" s="3">
        <f t="shared" si="41"/>
        <v>1</v>
      </c>
      <c r="J105" s="3">
        <f t="shared" si="41"/>
        <v>1</v>
      </c>
      <c r="K105" s="3">
        <f t="shared" si="41"/>
        <v>1</v>
      </c>
    </row>
    <row r="106" spans="1:11" ht="15.75" thickTop="1"/>
    <row r="109" spans="1:11" ht="15" customHeight="1">
      <c r="A109" s="6"/>
    </row>
  </sheetData>
  <mergeCells count="6">
    <mergeCell ref="B93:K93"/>
    <mergeCell ref="B9:K9"/>
    <mergeCell ref="B26:K26"/>
    <mergeCell ref="B43:K43"/>
    <mergeCell ref="B60:K60"/>
    <mergeCell ref="B77:K7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1"/>
  <sheetViews>
    <sheetView workbookViewId="0">
      <selection activeCell="D13" sqref="D13"/>
    </sheetView>
  </sheetViews>
  <sheetFormatPr baseColWidth="10" defaultRowHeight="15"/>
  <cols>
    <col min="2" max="2" width="13.42578125" customWidth="1"/>
    <col min="3" max="3" width="14.85546875" style="76" customWidth="1"/>
    <col min="4" max="4" width="20" customWidth="1"/>
    <col min="5" max="5" width="17.140625" style="78" customWidth="1"/>
    <col min="6" max="6" width="15.28515625" customWidth="1"/>
    <col min="7" max="7" width="13.5703125" style="76" customWidth="1"/>
    <col min="8" max="8" width="13.140625" style="76" customWidth="1"/>
  </cols>
  <sheetData>
    <row r="1" spans="2:8" ht="15.75" thickBot="1"/>
    <row r="2" spans="2:8" ht="16.5" thickTop="1" thickBot="1">
      <c r="B2" s="179" t="s">
        <v>133</v>
      </c>
      <c r="C2" s="174"/>
      <c r="D2" s="174"/>
      <c r="E2" s="174"/>
      <c r="F2" s="174"/>
      <c r="G2" s="174"/>
      <c r="H2" s="175"/>
    </row>
    <row r="3" spans="2:8" ht="15.75" thickTop="1">
      <c r="B3" s="39" t="s">
        <v>120</v>
      </c>
      <c r="C3" s="101" t="s">
        <v>134</v>
      </c>
      <c r="D3" s="102" t="s">
        <v>121</v>
      </c>
      <c r="E3" s="102" t="s">
        <v>122</v>
      </c>
      <c r="F3" s="103" t="s">
        <v>123</v>
      </c>
      <c r="G3" s="101" t="s">
        <v>124</v>
      </c>
      <c r="H3" s="104" t="s">
        <v>125</v>
      </c>
    </row>
    <row r="4" spans="2:8">
      <c r="B4" s="31" t="s">
        <v>126</v>
      </c>
      <c r="C4" s="105">
        <v>4207</v>
      </c>
      <c r="D4" s="106">
        <v>7.0000000000000007E-2</v>
      </c>
      <c r="E4" s="91">
        <v>2</v>
      </c>
      <c r="F4" s="105">
        <f>C4*(1+D4)</f>
        <v>4501.4900000000007</v>
      </c>
      <c r="G4" s="105" t="str">
        <f>IF(F4&lt;=5601,"NO DECLARA",F4*20%)</f>
        <v>NO DECLARA</v>
      </c>
      <c r="H4" s="107">
        <f>IF(E4&lt;=6,240,IF(F4&lt;=24040,601,F4*30%))</f>
        <v>240</v>
      </c>
    </row>
    <row r="5" spans="2:8">
      <c r="B5" s="31" t="s">
        <v>127</v>
      </c>
      <c r="C5" s="105">
        <v>5710</v>
      </c>
      <c r="D5" s="106">
        <v>0.15</v>
      </c>
      <c r="E5" s="91">
        <v>5</v>
      </c>
      <c r="F5" s="105">
        <f t="shared" ref="F5:F10" si="0">C5*(1+D5)</f>
        <v>6566.4999999999991</v>
      </c>
      <c r="G5" s="105">
        <f t="shared" ref="G5:G10" si="1">IF(F5&lt;=5601,"NO DECLARA",F5*20%)</f>
        <v>1313.3</v>
      </c>
      <c r="H5" s="107">
        <f t="shared" ref="H5:H10" si="2">IF(E5&lt;=6,240,IF(F5&lt;=24040,601,F5*30%))</f>
        <v>240</v>
      </c>
    </row>
    <row r="6" spans="2:8">
      <c r="B6" s="31" t="s">
        <v>128</v>
      </c>
      <c r="C6" s="105">
        <v>14424</v>
      </c>
      <c r="D6" s="106">
        <v>0.05</v>
      </c>
      <c r="E6" s="91">
        <v>7</v>
      </c>
      <c r="F6" s="105">
        <f t="shared" si="0"/>
        <v>15145.2</v>
      </c>
      <c r="G6" s="105">
        <f t="shared" si="1"/>
        <v>3029.0400000000004</v>
      </c>
      <c r="H6" s="107">
        <f t="shared" si="2"/>
        <v>601</v>
      </c>
    </row>
    <row r="7" spans="2:8">
      <c r="B7" s="31" t="s">
        <v>129</v>
      </c>
      <c r="C7" s="105">
        <v>33657</v>
      </c>
      <c r="D7" s="106">
        <v>0.2</v>
      </c>
      <c r="E7" s="91">
        <v>9</v>
      </c>
      <c r="F7" s="105">
        <f t="shared" si="0"/>
        <v>40388.400000000001</v>
      </c>
      <c r="G7" s="105">
        <f t="shared" si="1"/>
        <v>8077.68</v>
      </c>
      <c r="H7" s="107">
        <f t="shared" si="2"/>
        <v>12116.52</v>
      </c>
    </row>
    <row r="8" spans="2:8">
      <c r="B8" s="31" t="s">
        <v>130</v>
      </c>
      <c r="C8" s="105">
        <v>20776</v>
      </c>
      <c r="D8" s="106">
        <v>0.03</v>
      </c>
      <c r="E8" s="91">
        <v>10</v>
      </c>
      <c r="F8" s="105">
        <f t="shared" si="0"/>
        <v>21399.279999999999</v>
      </c>
      <c r="G8" s="105">
        <f t="shared" si="1"/>
        <v>4279.8559999999998</v>
      </c>
      <c r="H8" s="107">
        <f t="shared" si="2"/>
        <v>601</v>
      </c>
    </row>
    <row r="9" spans="2:8">
      <c r="B9" s="31" t="s">
        <v>131</v>
      </c>
      <c r="C9" s="105">
        <v>11504</v>
      </c>
      <c r="D9" s="106">
        <v>0.06</v>
      </c>
      <c r="E9" s="91">
        <v>1</v>
      </c>
      <c r="F9" s="105">
        <f t="shared" si="0"/>
        <v>12194.24</v>
      </c>
      <c r="G9" s="105">
        <f t="shared" si="1"/>
        <v>2438.848</v>
      </c>
      <c r="H9" s="107">
        <f t="shared" si="2"/>
        <v>240</v>
      </c>
    </row>
    <row r="10" spans="2:8" ht="15.75" thickBot="1">
      <c r="B10" s="42" t="s">
        <v>132</v>
      </c>
      <c r="C10" s="108">
        <v>22633</v>
      </c>
      <c r="D10" s="109">
        <v>0.01</v>
      </c>
      <c r="E10" s="110">
        <v>6</v>
      </c>
      <c r="F10" s="108">
        <f t="shared" si="0"/>
        <v>22859.33</v>
      </c>
      <c r="G10" s="108">
        <f t="shared" si="1"/>
        <v>4571.8660000000009</v>
      </c>
      <c r="H10" s="111">
        <f t="shared" si="2"/>
        <v>240</v>
      </c>
    </row>
    <row r="11" spans="2:8" ht="15.75" thickTop="1"/>
  </sheetData>
  <mergeCells count="1">
    <mergeCell ref="B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D4:F13"/>
  <sheetViews>
    <sheetView workbookViewId="0">
      <selection activeCell="F25" sqref="F25"/>
    </sheetView>
  </sheetViews>
  <sheetFormatPr baseColWidth="10" defaultRowHeight="15"/>
  <cols>
    <col min="4" max="4" width="13.5703125" style="78" customWidth="1"/>
    <col min="5" max="5" width="12" style="77" customWidth="1"/>
    <col min="6" max="6" width="12" style="76" customWidth="1"/>
  </cols>
  <sheetData>
    <row r="4" spans="4:6">
      <c r="D4" s="78" t="s">
        <v>143</v>
      </c>
      <c r="E4" s="77" t="s">
        <v>144</v>
      </c>
      <c r="F4" s="76" t="s">
        <v>145</v>
      </c>
    </row>
    <row r="5" spans="4:6">
      <c r="D5" s="78" t="s">
        <v>135</v>
      </c>
      <c r="E5" s="77" t="s">
        <v>41</v>
      </c>
      <c r="F5" s="76" t="s">
        <v>136</v>
      </c>
    </row>
    <row r="6" spans="4:6">
      <c r="D6" s="78">
        <v>0</v>
      </c>
      <c r="E6" s="77" t="s">
        <v>137</v>
      </c>
      <c r="F6" s="100">
        <v>0</v>
      </c>
    </row>
    <row r="7" spans="4:6">
      <c r="D7" s="78">
        <v>1</v>
      </c>
      <c r="E7" s="77" t="s">
        <v>138</v>
      </c>
      <c r="F7" s="100">
        <v>301</v>
      </c>
    </row>
    <row r="8" spans="4:6">
      <c r="D8" s="78">
        <v>2</v>
      </c>
      <c r="E8" s="77" t="s">
        <v>148</v>
      </c>
      <c r="F8" s="100">
        <v>30</v>
      </c>
    </row>
    <row r="9" spans="4:6">
      <c r="D9" s="78">
        <v>3</v>
      </c>
      <c r="E9" s="77" t="s">
        <v>139</v>
      </c>
      <c r="F9" s="100">
        <v>361</v>
      </c>
    </row>
    <row r="10" spans="4:6">
      <c r="D10" s="78">
        <v>4</v>
      </c>
      <c r="E10" s="77" t="s">
        <v>140</v>
      </c>
      <c r="F10" s="100">
        <v>90</v>
      </c>
    </row>
    <row r="11" spans="4:6">
      <c r="D11" s="78">
        <v>5</v>
      </c>
      <c r="E11" s="77" t="s">
        <v>141</v>
      </c>
      <c r="F11" s="100">
        <v>721</v>
      </c>
    </row>
    <row r="12" spans="4:6">
      <c r="D12" s="78">
        <v>6</v>
      </c>
      <c r="E12" s="77" t="s">
        <v>142</v>
      </c>
      <c r="F12" s="100">
        <v>60</v>
      </c>
    </row>
    <row r="13" spans="4:6">
      <c r="D13" s="78">
        <v>7</v>
      </c>
      <c r="E13" s="77" t="s">
        <v>137</v>
      </c>
      <c r="F13" s="100">
        <v>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B3:F15"/>
  <sheetViews>
    <sheetView workbookViewId="0">
      <selection activeCell="E20" sqref="E20"/>
    </sheetView>
  </sheetViews>
  <sheetFormatPr baseColWidth="10" defaultRowHeight="15"/>
  <cols>
    <col min="3" max="3" width="14.28515625" customWidth="1"/>
  </cols>
  <sheetData>
    <row r="3" spans="2:6" ht="15.75" thickBot="1"/>
    <row r="4" spans="2:6" ht="15.75" thickTop="1">
      <c r="B4" s="180" t="s">
        <v>146</v>
      </c>
      <c r="C4" s="181"/>
      <c r="D4" s="181"/>
      <c r="E4" s="181" t="s">
        <v>37</v>
      </c>
      <c r="F4" s="182"/>
    </row>
    <row r="5" spans="2:6" ht="15.75" thickBot="1">
      <c r="B5" s="183" t="s">
        <v>147</v>
      </c>
      <c r="C5" s="184"/>
      <c r="D5" s="184"/>
      <c r="E5" s="184" t="s">
        <v>39</v>
      </c>
      <c r="F5" s="185"/>
    </row>
    <row r="6" spans="2:6" ht="16.5" thickTop="1" thickBot="1">
      <c r="B6" s="117" t="s">
        <v>40</v>
      </c>
      <c r="C6" s="118" t="s">
        <v>41</v>
      </c>
      <c r="D6" s="118" t="s">
        <v>42</v>
      </c>
      <c r="E6" s="118" t="s">
        <v>43</v>
      </c>
      <c r="F6" s="119" t="s">
        <v>44</v>
      </c>
    </row>
    <row r="7" spans="2:6" ht="15.75" thickTop="1">
      <c r="B7" s="114">
        <v>0</v>
      </c>
      <c r="C7" s="115" t="str">
        <f>LOOKUP(B7,Pract.11!$D$6:$D$13,Pract.11!$E$6:$E$13)</f>
        <v>NO EXISTE</v>
      </c>
      <c r="D7" s="120">
        <f>LOOKUP(B7,Pract.11!$D$6:$D$13,Pract.11!$F$6:$F$13)</f>
        <v>0</v>
      </c>
      <c r="E7" s="115"/>
      <c r="F7" s="116"/>
    </row>
    <row r="8" spans="2:6">
      <c r="B8" s="112">
        <v>7</v>
      </c>
      <c r="C8" s="115" t="str">
        <f>LOOKUP(B8,Pract.11!$D$6:$D$13,Pract.11!$E$6:$E$13)</f>
        <v>NO EXISTE</v>
      </c>
      <c r="D8" s="120">
        <f>LOOKUP(B8,Pract.11!$D$6:$D$13,Pract.11!$F$6:$F$13)</f>
        <v>0</v>
      </c>
      <c r="E8" s="1"/>
      <c r="F8" s="32"/>
    </row>
    <row r="9" spans="2:6">
      <c r="B9" s="112">
        <v>4</v>
      </c>
      <c r="C9" s="115" t="str">
        <f>LOOKUP(B9,Pract.11!$D$6:$D$13,Pract.11!$E$6:$E$13)</f>
        <v>ESPEJO</v>
      </c>
      <c r="D9" s="120">
        <f>LOOKUP(B9,Pract.11!$D$6:$D$13,Pract.11!$F$6:$F$13)</f>
        <v>90</v>
      </c>
      <c r="E9" s="1"/>
      <c r="F9" s="32"/>
    </row>
    <row r="10" spans="2:6">
      <c r="B10" s="112">
        <v>6</v>
      </c>
      <c r="C10" s="115" t="str">
        <f>LOOKUP(B10,Pract.11!$D$6:$D$13,Pract.11!$E$6:$E$13)</f>
        <v>ESTANTERÍAS</v>
      </c>
      <c r="D10" s="120">
        <f>LOOKUP(B10,Pract.11!$D$6:$D$13,Pract.11!$F$6:$F$13)</f>
        <v>60</v>
      </c>
      <c r="E10" s="1"/>
      <c r="F10" s="32"/>
    </row>
    <row r="11" spans="2:6">
      <c r="B11" s="112">
        <v>1</v>
      </c>
      <c r="C11" s="115" t="str">
        <f>LOOKUP(B11,Pract.11!$D$6:$D$13,Pract.11!$E$6:$E$13)</f>
        <v>MESA</v>
      </c>
      <c r="D11" s="120">
        <f>LOOKUP(B11,Pract.11!$D$6:$D$13,Pract.11!$F$6:$F$13)</f>
        <v>301</v>
      </c>
      <c r="E11" s="1"/>
      <c r="F11" s="32"/>
    </row>
    <row r="12" spans="2:6">
      <c r="B12" s="112">
        <v>5</v>
      </c>
      <c r="C12" s="115" t="str">
        <f>LOOKUP(B12,Pract.11!$D$6:$D$13,Pract.11!$E$6:$E$13)</f>
        <v>APARADOR</v>
      </c>
      <c r="D12" s="120">
        <f>LOOKUP(B12,Pract.11!$D$6:$D$13,Pract.11!$F$6:$F$13)</f>
        <v>721</v>
      </c>
      <c r="E12" s="1"/>
      <c r="F12" s="32"/>
    </row>
    <row r="13" spans="2:6">
      <c r="B13" s="112">
        <v>2</v>
      </c>
      <c r="C13" s="115" t="str">
        <f>LOOKUP(B13,Pract.11!$D$6:$D$13,Pract.11!$E$6:$E$13)</f>
        <v>SILLA</v>
      </c>
      <c r="D13" s="120">
        <f>LOOKUP(B13,Pract.11!$D$6:$D$13,Pract.11!$F$6:$F$13)</f>
        <v>30</v>
      </c>
      <c r="E13" s="1"/>
      <c r="F13" s="32"/>
    </row>
    <row r="14" spans="2:6" ht="15.75" thickBot="1">
      <c r="B14" s="113">
        <v>3</v>
      </c>
      <c r="C14" s="43" t="str">
        <f>LOOKUP(B14,Pract.11!$D$6:$D$13,Pract.11!$E$6:$E$13)</f>
        <v>ARMARIO</v>
      </c>
      <c r="D14" s="121">
        <f>LOOKUP(B14,Pract.11!$D$6:$D$13,Pract.11!$F$6:$F$13)</f>
        <v>361</v>
      </c>
      <c r="E14" s="43"/>
      <c r="F14" s="44"/>
    </row>
    <row r="15" spans="2:6" ht="15.75" thickTop="1"/>
  </sheetData>
  <mergeCells count="4">
    <mergeCell ref="B4:D4"/>
    <mergeCell ref="E4:F4"/>
    <mergeCell ref="B5:D5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5:I31"/>
  <sheetViews>
    <sheetView topLeftCell="A10" workbookViewId="0">
      <selection activeCell="I28" sqref="I28"/>
    </sheetView>
  </sheetViews>
  <sheetFormatPr baseColWidth="10" defaultRowHeight="15"/>
  <cols>
    <col min="2" max="2" width="17.140625" bestFit="1" customWidth="1"/>
    <col min="3" max="3" width="11.85546875" bestFit="1" customWidth="1"/>
    <col min="9" max="9" width="37.42578125" customWidth="1"/>
  </cols>
  <sheetData>
    <row r="5" spans="2:7">
      <c r="B5" s="1"/>
      <c r="C5" s="1" t="s">
        <v>20</v>
      </c>
      <c r="D5" s="1" t="s">
        <v>21</v>
      </c>
      <c r="E5" s="1" t="s">
        <v>22</v>
      </c>
      <c r="F5" s="1" t="s">
        <v>54</v>
      </c>
    </row>
    <row r="6" spans="2:7">
      <c r="B6" s="1" t="s">
        <v>77</v>
      </c>
      <c r="C6" s="45">
        <v>1202</v>
      </c>
      <c r="D6" s="45">
        <v>902</v>
      </c>
      <c r="E6" s="45">
        <v>817</v>
      </c>
      <c r="F6" s="45">
        <v>1477</v>
      </c>
    </row>
    <row r="7" spans="2:7">
      <c r="B7" s="1" t="s">
        <v>78</v>
      </c>
      <c r="C7" s="45">
        <v>391</v>
      </c>
      <c r="D7" s="45">
        <v>391</v>
      </c>
      <c r="E7" s="45">
        <v>391</v>
      </c>
      <c r="F7" s="45">
        <v>391</v>
      </c>
    </row>
    <row r="8" spans="2:7">
      <c r="B8" s="1" t="s">
        <v>79</v>
      </c>
      <c r="C8" s="45">
        <v>34</v>
      </c>
      <c r="D8" s="45">
        <v>37</v>
      </c>
      <c r="E8" s="45">
        <v>33</v>
      </c>
      <c r="F8" s="45">
        <v>31</v>
      </c>
    </row>
    <row r="9" spans="2:7">
      <c r="B9" s="1" t="s">
        <v>80</v>
      </c>
      <c r="C9" s="45">
        <v>34</v>
      </c>
      <c r="D9" s="45">
        <v>35</v>
      </c>
      <c r="E9" s="45">
        <v>32</v>
      </c>
      <c r="F9" s="45">
        <v>31</v>
      </c>
    </row>
    <row r="10" spans="2:7">
      <c r="B10" s="1" t="s">
        <v>81</v>
      </c>
      <c r="C10" s="45">
        <v>25</v>
      </c>
      <c r="D10" s="45">
        <v>28</v>
      </c>
      <c r="E10" s="45">
        <v>29</v>
      </c>
      <c r="F10" s="45">
        <v>27</v>
      </c>
    </row>
    <row r="11" spans="2:7">
      <c r="B11" s="1" t="s">
        <v>82</v>
      </c>
      <c r="C11" s="45">
        <v>240</v>
      </c>
      <c r="D11" s="45">
        <v>228</v>
      </c>
      <c r="E11" s="45">
        <v>252</v>
      </c>
      <c r="F11" s="45">
        <v>234</v>
      </c>
    </row>
    <row r="12" spans="2:7">
      <c r="B12" s="1"/>
      <c r="C12" s="45"/>
      <c r="D12" s="45"/>
      <c r="E12" s="45"/>
      <c r="F12" s="45"/>
    </row>
    <row r="13" spans="2:7">
      <c r="B13" s="1" t="s">
        <v>83</v>
      </c>
      <c r="C13" s="45">
        <f>SUM(C7:C11)</f>
        <v>724</v>
      </c>
      <c r="D13" s="45">
        <f t="shared" ref="D13:F13" si="0">SUM(D7:D11)</f>
        <v>719</v>
      </c>
      <c r="E13" s="45">
        <f t="shared" si="0"/>
        <v>737</v>
      </c>
      <c r="F13" s="45">
        <f t="shared" si="0"/>
        <v>714</v>
      </c>
      <c r="G13" t="s">
        <v>85</v>
      </c>
    </row>
    <row r="14" spans="2:7">
      <c r="B14" s="1"/>
      <c r="C14" s="45"/>
      <c r="D14" s="45"/>
      <c r="E14" s="45"/>
      <c r="F14" s="45"/>
    </row>
    <row r="15" spans="2:7">
      <c r="B15" s="1" t="s">
        <v>84</v>
      </c>
      <c r="C15" s="45">
        <f>RENTA_FAMILIAR-TOTAL_DE_GASTOS</f>
        <v>478</v>
      </c>
      <c r="D15" s="45">
        <f>RENTA_FAMILIAR-TOTAL_DE_GASTOS</f>
        <v>183</v>
      </c>
      <c r="E15" s="45">
        <f>RENTA_FAMILIAR-TOTAL_DE_GASTOS</f>
        <v>80</v>
      </c>
      <c r="F15" s="45">
        <f>RENTA_FAMILIAR-TOTAL_DE_GASTOS</f>
        <v>763</v>
      </c>
      <c r="G15" t="s">
        <v>86</v>
      </c>
    </row>
    <row r="16" spans="2:7">
      <c r="C16" s="46"/>
    </row>
    <row r="19" spans="3:9" ht="15.75" thickBot="1">
      <c r="C19" s="58"/>
    </row>
    <row r="20" spans="3:9" ht="16.5" thickTop="1" thickBot="1">
      <c r="C20" s="2"/>
      <c r="D20" s="59" t="s">
        <v>20</v>
      </c>
      <c r="E20" s="60" t="s">
        <v>21</v>
      </c>
      <c r="F20" s="60" t="s">
        <v>22</v>
      </c>
      <c r="G20" s="61" t="s">
        <v>54</v>
      </c>
    </row>
    <row r="21" spans="3:9" ht="30.75" thickTop="1">
      <c r="C21" s="199" t="s">
        <v>77</v>
      </c>
      <c r="D21" s="62">
        <v>1202</v>
      </c>
      <c r="E21" s="63">
        <v>902</v>
      </c>
      <c r="F21" s="63">
        <v>817</v>
      </c>
      <c r="G21" s="64">
        <v>1477</v>
      </c>
      <c r="I21" s="71" t="s">
        <v>171</v>
      </c>
    </row>
    <row r="22" spans="3:9">
      <c r="C22" s="65" t="s">
        <v>78</v>
      </c>
      <c r="D22" s="66">
        <v>391</v>
      </c>
      <c r="E22" s="45">
        <v>391</v>
      </c>
      <c r="F22" s="45">
        <v>391</v>
      </c>
      <c r="G22" s="67">
        <v>391</v>
      </c>
    </row>
    <row r="23" spans="3:9">
      <c r="C23" s="65" t="s">
        <v>79</v>
      </c>
      <c r="D23" s="66">
        <v>34</v>
      </c>
      <c r="E23" s="45">
        <v>37</v>
      </c>
      <c r="F23" s="45">
        <v>33</v>
      </c>
      <c r="G23" s="67">
        <v>31</v>
      </c>
    </row>
    <row r="24" spans="3:9">
      <c r="C24" s="65" t="s">
        <v>80</v>
      </c>
      <c r="D24" s="66">
        <v>34</v>
      </c>
      <c r="E24" s="45">
        <v>35</v>
      </c>
      <c r="F24" s="45">
        <v>32</v>
      </c>
      <c r="G24" s="67">
        <v>31</v>
      </c>
    </row>
    <row r="25" spans="3:9">
      <c r="C25" s="65" t="s">
        <v>81</v>
      </c>
      <c r="D25" s="66">
        <v>25</v>
      </c>
      <c r="E25" s="45">
        <v>28</v>
      </c>
      <c r="F25" s="45">
        <v>29</v>
      </c>
      <c r="G25" s="67">
        <v>27</v>
      </c>
    </row>
    <row r="26" spans="3:9">
      <c r="C26" s="65" t="s">
        <v>82</v>
      </c>
      <c r="D26" s="66">
        <v>240</v>
      </c>
      <c r="E26" s="45">
        <v>228</v>
      </c>
      <c r="F26" s="45">
        <v>252</v>
      </c>
      <c r="G26" s="67">
        <v>234</v>
      </c>
    </row>
    <row r="27" spans="3:9">
      <c r="C27" s="68"/>
      <c r="D27" s="66"/>
      <c r="E27" s="45"/>
      <c r="F27" s="45"/>
      <c r="G27" s="67"/>
    </row>
    <row r="28" spans="3:9" ht="30">
      <c r="C28" s="200" t="s">
        <v>87</v>
      </c>
      <c r="D28" s="66">
        <f>SUM(D22:D26)</f>
        <v>724</v>
      </c>
      <c r="E28" s="45">
        <f t="shared" ref="E28:G28" si="1">SUM(E22:E26)</f>
        <v>719</v>
      </c>
      <c r="F28" s="45">
        <f t="shared" si="1"/>
        <v>737</v>
      </c>
      <c r="G28" s="67">
        <f t="shared" si="1"/>
        <v>714</v>
      </c>
    </row>
    <row r="29" spans="3:9">
      <c r="C29" s="68"/>
      <c r="D29" s="66"/>
      <c r="E29" s="45"/>
      <c r="F29" s="45"/>
      <c r="G29" s="67"/>
    </row>
    <row r="30" spans="3:9" ht="15.75" thickBot="1">
      <c r="C30" s="69" t="s">
        <v>84</v>
      </c>
      <c r="D30" s="70">
        <f>RENTA-(SUM(D22:D26))</f>
        <v>478</v>
      </c>
      <c r="E30" s="70">
        <f>RENTA-(SUM(E22:E26))</f>
        <v>183</v>
      </c>
      <c r="F30" s="70">
        <f>RENTA-(SUM(F22:F26))</f>
        <v>80</v>
      </c>
      <c r="G30" s="70">
        <f>RENTA-(SUM(G22:G26))</f>
        <v>763</v>
      </c>
    </row>
    <row r="31" spans="3:9" ht="15.75" thickTop="1"/>
  </sheetData>
  <conditionalFormatting sqref="C20">
    <cfRule type="dataBar" priority="5">
      <dataBar>
        <cfvo type="min" val="0"/>
        <cfvo type="max" val="0"/>
        <color rgb="FF638EC6"/>
      </dataBar>
    </cfRule>
  </conditionalFormatting>
  <conditionalFormatting sqref="C20:C30 D21">
    <cfRule type="dataBar" priority="4">
      <dataBar>
        <cfvo type="min" val="0"/>
        <cfvo type="max" val="0"/>
        <color rgb="FF638EC6"/>
      </dataBar>
    </cfRule>
  </conditionalFormatting>
  <conditionalFormatting sqref="D21">
    <cfRule type="dataBar" priority="3">
      <dataBar>
        <cfvo type="min" val="0"/>
        <cfvo type="max" val="0"/>
        <color theme="0"/>
      </dataBar>
    </cfRule>
  </conditionalFormatting>
  <conditionalFormatting sqref="G22:G27 G29:G30 D22:F30 E30:G30">
    <cfRule type="dataBar" priority="2">
      <dataBar>
        <cfvo type="min" val="0"/>
        <cfvo type="max" val="0"/>
        <color rgb="FF638EC6"/>
      </dataBar>
    </cfRule>
  </conditionalFormatting>
  <conditionalFormatting sqref="G22:G27 G29:G30 D22:F30 E30:G30">
    <cfRule type="dataBar" priority="1">
      <dataBar>
        <cfvo type="min" val="0"/>
        <cfvo type="max" val="0"/>
        <color theme="0"/>
      </dataBar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7"/>
  <sheetViews>
    <sheetView workbookViewId="0">
      <selection activeCell="J7" sqref="J7"/>
    </sheetView>
  </sheetViews>
  <sheetFormatPr baseColWidth="10" defaultRowHeight="15"/>
  <sheetData>
    <row r="1" spans="2:10" ht="15.75" thickBot="1"/>
    <row r="2" spans="2:10" ht="16.5" thickBot="1">
      <c r="B2" s="148" t="s">
        <v>17</v>
      </c>
      <c r="C2" s="149"/>
      <c r="D2" s="149"/>
      <c r="E2" s="149"/>
      <c r="F2" s="149"/>
      <c r="G2" s="149"/>
      <c r="H2" s="149"/>
      <c r="I2" s="149"/>
      <c r="J2" s="150"/>
    </row>
    <row r="3" spans="2:10" ht="39" thickBot="1">
      <c r="B3" s="7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9" t="s">
        <v>26</v>
      </c>
    </row>
    <row r="4" spans="2:10" ht="15.75">
      <c r="B4" s="10" t="s">
        <v>27</v>
      </c>
      <c r="C4" s="11">
        <v>2048</v>
      </c>
      <c r="D4" s="12">
        <v>4</v>
      </c>
      <c r="E4" s="12">
        <v>12</v>
      </c>
      <c r="F4" s="12">
        <v>8</v>
      </c>
      <c r="G4" s="72">
        <f>SUM(D4:F4)</f>
        <v>24</v>
      </c>
      <c r="H4" s="13">
        <f>C4*G4</f>
        <v>49152</v>
      </c>
      <c r="I4" s="14">
        <f>H4*28%-380</f>
        <v>13382.560000000001</v>
      </c>
      <c r="J4" s="15">
        <f>C4-(C4*28%)-380</f>
        <v>1094.56</v>
      </c>
    </row>
    <row r="5" spans="2:10" ht="31.5">
      <c r="B5" s="10" t="s">
        <v>28</v>
      </c>
      <c r="C5" s="11">
        <v>7392</v>
      </c>
      <c r="D5" s="12">
        <v>5</v>
      </c>
      <c r="E5" s="12">
        <v>7</v>
      </c>
      <c r="F5" s="12">
        <v>6</v>
      </c>
      <c r="G5" s="72">
        <f t="shared" ref="G5:G10" si="0">SUM(D5:F5)</f>
        <v>18</v>
      </c>
      <c r="H5" s="13">
        <f t="shared" ref="H5:H10" si="1">C5*G5</f>
        <v>133056</v>
      </c>
      <c r="I5" s="14">
        <f t="shared" ref="I5:I10" si="2">H5*28%-380</f>
        <v>36875.68</v>
      </c>
      <c r="J5" s="15">
        <f t="shared" ref="J5:J9" si="3">C5-(C5*28%)-380</f>
        <v>4942.24</v>
      </c>
    </row>
    <row r="6" spans="2:10" ht="15.75">
      <c r="B6" s="10" t="s">
        <v>29</v>
      </c>
      <c r="C6" s="11">
        <v>5710</v>
      </c>
      <c r="D6" s="12">
        <v>5</v>
      </c>
      <c r="E6" s="12">
        <v>6</v>
      </c>
      <c r="F6" s="12">
        <v>25</v>
      </c>
      <c r="G6" s="72">
        <f t="shared" si="0"/>
        <v>36</v>
      </c>
      <c r="H6" s="13">
        <f t="shared" si="1"/>
        <v>205560</v>
      </c>
      <c r="I6" s="14">
        <f t="shared" si="2"/>
        <v>57176.800000000003</v>
      </c>
      <c r="J6" s="15">
        <f t="shared" si="3"/>
        <v>3731.2</v>
      </c>
    </row>
    <row r="7" spans="2:10" ht="15.75">
      <c r="B7" s="10" t="s">
        <v>30</v>
      </c>
      <c r="C7" s="11">
        <v>1352</v>
      </c>
      <c r="D7" s="12">
        <v>8</v>
      </c>
      <c r="E7" s="12">
        <v>4</v>
      </c>
      <c r="F7" s="12">
        <v>3</v>
      </c>
      <c r="G7" s="72">
        <f t="shared" si="0"/>
        <v>15</v>
      </c>
      <c r="H7" s="13">
        <f t="shared" si="1"/>
        <v>20280</v>
      </c>
      <c r="I7" s="14">
        <f t="shared" si="2"/>
        <v>5298.4000000000005</v>
      </c>
      <c r="J7" s="15">
        <f t="shared" si="3"/>
        <v>593.43999999999994</v>
      </c>
    </row>
    <row r="8" spans="2:10" ht="31.5">
      <c r="B8" s="10" t="s">
        <v>31</v>
      </c>
      <c r="C8" s="11">
        <v>3366</v>
      </c>
      <c r="D8" s="12">
        <v>5</v>
      </c>
      <c r="E8" s="12">
        <v>10</v>
      </c>
      <c r="F8" s="12">
        <v>7</v>
      </c>
      <c r="G8" s="72">
        <f t="shared" si="0"/>
        <v>22</v>
      </c>
      <c r="H8" s="13">
        <f t="shared" si="1"/>
        <v>74052</v>
      </c>
      <c r="I8" s="14">
        <f t="shared" si="2"/>
        <v>20354.560000000001</v>
      </c>
      <c r="J8" s="15">
        <f t="shared" si="3"/>
        <v>2043.52</v>
      </c>
    </row>
    <row r="9" spans="2:10" ht="15.75">
      <c r="B9" s="10" t="s">
        <v>32</v>
      </c>
      <c r="C9" s="11">
        <v>9376</v>
      </c>
      <c r="D9" s="12">
        <v>11</v>
      </c>
      <c r="E9" s="12">
        <v>4</v>
      </c>
      <c r="F9" s="12">
        <v>1</v>
      </c>
      <c r="G9" s="72">
        <f t="shared" si="0"/>
        <v>16</v>
      </c>
      <c r="H9" s="13">
        <f t="shared" si="1"/>
        <v>150016</v>
      </c>
      <c r="I9" s="14">
        <f t="shared" si="2"/>
        <v>41624.480000000003</v>
      </c>
      <c r="J9" s="15">
        <f t="shared" si="3"/>
        <v>6370.7199999999993</v>
      </c>
    </row>
    <row r="10" spans="2:10" ht="32.25" thickBot="1">
      <c r="B10" s="16" t="s">
        <v>33</v>
      </c>
      <c r="C10" s="17">
        <v>11119</v>
      </c>
      <c r="D10" s="18">
        <v>4</v>
      </c>
      <c r="E10" s="18">
        <v>8</v>
      </c>
      <c r="F10" s="18">
        <v>5</v>
      </c>
      <c r="G10" s="73">
        <f t="shared" si="0"/>
        <v>17</v>
      </c>
      <c r="H10" s="19">
        <f t="shared" si="1"/>
        <v>189023</v>
      </c>
      <c r="I10" s="20">
        <f t="shared" si="2"/>
        <v>52546.44</v>
      </c>
      <c r="J10" s="21">
        <f>C10-(C10*28%)-380</f>
        <v>7625.68</v>
      </c>
    </row>
    <row r="15" spans="2:10" ht="15.75" thickBot="1"/>
    <row r="16" spans="2:10">
      <c r="E16" s="151" t="s">
        <v>34</v>
      </c>
      <c r="F16" s="152"/>
      <c r="G16" s="152"/>
      <c r="H16" s="22">
        <f>SUM(H4:H10)</f>
        <v>821139</v>
      </c>
    </row>
    <row r="17" spans="5:8" ht="15.75" thickBot="1">
      <c r="E17" s="153" t="s">
        <v>35</v>
      </c>
      <c r="F17" s="154"/>
      <c r="G17" s="154"/>
      <c r="H17" s="23">
        <f>SUM(I4:I10)</f>
        <v>227258.92</v>
      </c>
    </row>
  </sheetData>
  <mergeCells count="3">
    <mergeCell ref="B2:J2"/>
    <mergeCell ref="E16:G16"/>
    <mergeCell ref="E17:G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2:H16"/>
  <sheetViews>
    <sheetView workbookViewId="0">
      <selection activeCell="J16" sqref="J16"/>
    </sheetView>
  </sheetViews>
  <sheetFormatPr baseColWidth="10" defaultRowHeight="15"/>
  <cols>
    <col min="4" max="4" width="14.5703125" customWidth="1"/>
    <col min="8" max="8" width="14.85546875" customWidth="1"/>
  </cols>
  <sheetData>
    <row r="2" spans="3:8" ht="15.75" thickBot="1"/>
    <row r="3" spans="3:8" ht="16.5" thickTop="1">
      <c r="C3" s="165" t="s">
        <v>36</v>
      </c>
      <c r="D3" s="166"/>
      <c r="E3" s="166"/>
      <c r="F3" s="166"/>
      <c r="G3" s="166" t="s">
        <v>37</v>
      </c>
      <c r="H3" s="167"/>
    </row>
    <row r="4" spans="3:8" ht="16.5" thickBot="1">
      <c r="C4" s="168" t="s">
        <v>38</v>
      </c>
      <c r="D4" s="169"/>
      <c r="E4" s="169"/>
      <c r="F4" s="169"/>
      <c r="G4" s="169" t="s">
        <v>39</v>
      </c>
      <c r="H4" s="170"/>
    </row>
    <row r="5" spans="3:8" ht="15.75" thickTop="1">
      <c r="C5" s="47" t="s">
        <v>40</v>
      </c>
      <c r="D5" s="48" t="s">
        <v>41</v>
      </c>
      <c r="E5" s="48" t="s">
        <v>42</v>
      </c>
      <c r="F5" s="171" t="s">
        <v>43</v>
      </c>
      <c r="G5" s="172"/>
      <c r="H5" s="49" t="s">
        <v>44</v>
      </c>
    </row>
    <row r="6" spans="3:8" ht="15.75">
      <c r="C6" s="50">
        <v>1</v>
      </c>
      <c r="D6" s="51" t="s">
        <v>45</v>
      </c>
      <c r="E6" s="52">
        <v>301</v>
      </c>
      <c r="F6" s="159">
        <v>2</v>
      </c>
      <c r="G6" s="160"/>
      <c r="H6" s="53"/>
    </row>
    <row r="7" spans="3:8" ht="15.75">
      <c r="C7" s="50">
        <v>2</v>
      </c>
      <c r="D7" s="51" t="s">
        <v>46</v>
      </c>
      <c r="E7" s="52">
        <v>30</v>
      </c>
      <c r="F7" s="159">
        <v>5</v>
      </c>
      <c r="G7" s="160"/>
      <c r="H7" s="53"/>
    </row>
    <row r="8" spans="3:8" ht="15.75">
      <c r="C8" s="50">
        <v>3</v>
      </c>
      <c r="D8" s="51" t="s">
        <v>47</v>
      </c>
      <c r="E8" s="52">
        <v>361</v>
      </c>
      <c r="F8" s="159">
        <v>1</v>
      </c>
      <c r="G8" s="160"/>
      <c r="H8" s="53"/>
    </row>
    <row r="9" spans="3:8" ht="15.75">
      <c r="C9" s="50">
        <v>4</v>
      </c>
      <c r="D9" s="51" t="s">
        <v>48</v>
      </c>
      <c r="E9" s="52">
        <v>90</v>
      </c>
      <c r="F9" s="159">
        <v>3</v>
      </c>
      <c r="G9" s="160"/>
      <c r="H9" s="53"/>
    </row>
    <row r="10" spans="3:8" ht="16.5" thickBot="1">
      <c r="C10" s="54">
        <v>5</v>
      </c>
      <c r="D10" s="55" t="s">
        <v>49</v>
      </c>
      <c r="E10" s="56">
        <v>721</v>
      </c>
      <c r="F10" s="161">
        <v>1</v>
      </c>
      <c r="G10" s="162"/>
      <c r="H10" s="57"/>
    </row>
    <row r="11" spans="3:8" ht="16.5" thickTop="1">
      <c r="C11" s="26"/>
      <c r="D11" s="26"/>
      <c r="E11" s="27"/>
      <c r="F11" s="163" t="s">
        <v>50</v>
      </c>
      <c r="G11" s="164"/>
      <c r="H11" s="24"/>
    </row>
    <row r="12" spans="3:8" ht="15.75">
      <c r="C12" s="26"/>
      <c r="D12" s="26"/>
      <c r="E12" s="27"/>
      <c r="F12" s="155" t="s">
        <v>51</v>
      </c>
      <c r="G12" s="156"/>
      <c r="H12" s="24"/>
    </row>
    <row r="13" spans="3:8" ht="15.75">
      <c r="C13" s="26"/>
      <c r="D13" s="26"/>
      <c r="E13" s="27"/>
      <c r="F13" s="155" t="s">
        <v>50</v>
      </c>
      <c r="G13" s="156"/>
      <c r="H13" s="24"/>
    </row>
    <row r="14" spans="3:8" ht="15.75">
      <c r="C14" s="26"/>
      <c r="D14" s="26"/>
      <c r="E14" s="27"/>
      <c r="F14" s="155" t="s">
        <v>52</v>
      </c>
      <c r="G14" s="156"/>
      <c r="H14" s="24"/>
    </row>
    <row r="15" spans="3:8" ht="16.5" thickBot="1">
      <c r="C15" s="26"/>
      <c r="D15" s="26"/>
      <c r="E15" s="27"/>
      <c r="F15" s="157" t="s">
        <v>50</v>
      </c>
      <c r="G15" s="158"/>
      <c r="H15" s="25"/>
    </row>
    <row r="16" spans="3:8" ht="15.75" thickTop="1"/>
  </sheetData>
  <mergeCells count="15">
    <mergeCell ref="F6:G6"/>
    <mergeCell ref="C3:F3"/>
    <mergeCell ref="G3:H3"/>
    <mergeCell ref="C4:F4"/>
    <mergeCell ref="G4:H4"/>
    <mergeCell ref="F5:G5"/>
    <mergeCell ref="F13:G13"/>
    <mergeCell ref="F14:G14"/>
    <mergeCell ref="F15:G15"/>
    <mergeCell ref="F7:G7"/>
    <mergeCell ref="F8:G8"/>
    <mergeCell ref="F9:G9"/>
    <mergeCell ref="F10:G10"/>
    <mergeCell ref="F11:G11"/>
    <mergeCell ref="F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6"/>
  <sheetViews>
    <sheetView workbookViewId="0">
      <selection activeCell="H26" sqref="H26"/>
    </sheetView>
  </sheetViews>
  <sheetFormatPr baseColWidth="10" defaultRowHeight="15"/>
  <cols>
    <col min="2" max="2" width="15.85546875" bestFit="1" customWidth="1"/>
  </cols>
  <sheetData>
    <row r="2" spans="2:7" ht="15.75" thickBot="1"/>
    <row r="3" spans="2:7" ht="60.75" thickTop="1">
      <c r="B3" s="28" t="s">
        <v>53</v>
      </c>
      <c r="C3" s="29" t="s">
        <v>20</v>
      </c>
      <c r="D3" s="29" t="s">
        <v>21</v>
      </c>
      <c r="E3" s="29" t="s">
        <v>22</v>
      </c>
      <c r="F3" s="29" t="s">
        <v>54</v>
      </c>
      <c r="G3" s="30" t="s">
        <v>55</v>
      </c>
    </row>
    <row r="4" spans="2:7">
      <c r="B4" s="31" t="s">
        <v>56</v>
      </c>
      <c r="C4" s="1">
        <v>40000</v>
      </c>
      <c r="D4" s="1">
        <v>54000</v>
      </c>
      <c r="E4" s="1">
        <v>60000</v>
      </c>
      <c r="F4" s="1">
        <v>29000</v>
      </c>
      <c r="G4" s="32">
        <v>25000</v>
      </c>
    </row>
    <row r="5" spans="2:7">
      <c r="B5" s="31" t="s">
        <v>57</v>
      </c>
      <c r="C5" s="1">
        <v>24000</v>
      </c>
      <c r="D5" s="1">
        <v>27000</v>
      </c>
      <c r="E5" s="1">
        <v>45000</v>
      </c>
      <c r="F5" s="1">
        <v>12000</v>
      </c>
      <c r="G5" s="32">
        <v>6000</v>
      </c>
    </row>
    <row r="6" spans="2:7">
      <c r="B6" s="31" t="s">
        <v>58</v>
      </c>
      <c r="C6" s="1">
        <v>34000</v>
      </c>
      <c r="D6" s="1">
        <v>45000</v>
      </c>
      <c r="E6" s="1">
        <v>54000</v>
      </c>
      <c r="F6" s="1">
        <v>13400</v>
      </c>
      <c r="G6" s="32">
        <v>7800</v>
      </c>
    </row>
    <row r="7" spans="2:7">
      <c r="B7" s="31" t="s">
        <v>59</v>
      </c>
      <c r="C7" s="1">
        <v>27000</v>
      </c>
      <c r="D7" s="1">
        <v>52000</v>
      </c>
      <c r="E7" s="1">
        <v>58000</v>
      </c>
      <c r="F7" s="1">
        <v>20000</v>
      </c>
      <c r="G7" s="32">
        <v>10000</v>
      </c>
    </row>
    <row r="8" spans="2:7">
      <c r="B8" s="31" t="s">
        <v>60</v>
      </c>
      <c r="C8" s="1">
        <f>AVERAGE(C4:C7)</f>
        <v>31250</v>
      </c>
      <c r="D8" s="1">
        <f>AVERAGE(D4:D7)</f>
        <v>44500</v>
      </c>
      <c r="E8" s="1">
        <f>AVERAGE(E4:E7)</f>
        <v>54250</v>
      </c>
      <c r="F8" s="1">
        <f>AVERAGE(F4:F7)</f>
        <v>18600</v>
      </c>
      <c r="G8" s="32">
        <f>AVERAGE(G4:G7)</f>
        <v>12200</v>
      </c>
    </row>
    <row r="9" spans="2:7">
      <c r="B9" s="31" t="s">
        <v>61</v>
      </c>
      <c r="C9" s="1">
        <f>MAX(C4:C7)</f>
        <v>40000</v>
      </c>
      <c r="D9" s="1">
        <f>MAX(D4:D7)</f>
        <v>54000</v>
      </c>
      <c r="E9" s="1">
        <f>MAX(E4:E7)</f>
        <v>60000</v>
      </c>
      <c r="F9" s="1">
        <f>MAX(F4:F7)</f>
        <v>29000</v>
      </c>
      <c r="G9" s="32">
        <f>MAX(G4:G7)</f>
        <v>25000</v>
      </c>
    </row>
    <row r="10" spans="2:7">
      <c r="B10" s="31" t="s">
        <v>62</v>
      </c>
      <c r="C10" s="1">
        <f>MIN(C4:C7)</f>
        <v>24000</v>
      </c>
      <c r="D10" s="1">
        <f>MIN(D4:D7)</f>
        <v>27000</v>
      </c>
      <c r="E10" s="1">
        <f>MIN(E4:E7)</f>
        <v>45000</v>
      </c>
      <c r="F10" s="1">
        <f>MIN(F4:F7)</f>
        <v>12000</v>
      </c>
      <c r="G10" s="32">
        <f>MIN(G4:G7)</f>
        <v>6000</v>
      </c>
    </row>
    <row r="11" spans="2:7">
      <c r="B11" s="33"/>
      <c r="C11" s="34"/>
      <c r="D11" s="34"/>
      <c r="E11" s="34"/>
      <c r="F11" s="34"/>
      <c r="G11" s="35"/>
    </row>
    <row r="12" spans="2:7" ht="15.75" thickBot="1">
      <c r="B12" s="36" t="s">
        <v>50</v>
      </c>
      <c r="C12" s="37">
        <f>SUM(C4:C7)</f>
        <v>125000</v>
      </c>
      <c r="D12" s="37">
        <f>SUM(D4:D7)</f>
        <v>178000</v>
      </c>
      <c r="E12" s="37">
        <f>SUM(E4:E7)</f>
        <v>217000</v>
      </c>
      <c r="F12" s="37">
        <f>SUM(F4:F7)</f>
        <v>74400</v>
      </c>
      <c r="G12" s="38">
        <f>SUM(G4:G7)</f>
        <v>48800</v>
      </c>
    </row>
    <row r="13" spans="2:7" ht="15.75" thickTop="1"/>
    <row r="14" spans="2:7" ht="15.75" thickBot="1"/>
    <row r="15" spans="2:7" ht="16.5" thickTop="1" thickBot="1">
      <c r="B15" s="173" t="s">
        <v>63</v>
      </c>
      <c r="C15" s="174"/>
      <c r="D15" s="174"/>
      <c r="E15" s="174"/>
      <c r="F15" s="174"/>
      <c r="G15" s="175"/>
    </row>
    <row r="16" spans="2:7" ht="15.75" thickTop="1">
      <c r="B16" s="39"/>
      <c r="C16" s="40" t="s">
        <v>20</v>
      </c>
      <c r="D16" s="40" t="s">
        <v>21</v>
      </c>
      <c r="E16" s="40" t="s">
        <v>22</v>
      </c>
      <c r="F16" s="40" t="s">
        <v>54</v>
      </c>
      <c r="G16" s="41" t="s">
        <v>55</v>
      </c>
    </row>
    <row r="17" spans="2:7">
      <c r="B17" s="31" t="s">
        <v>64</v>
      </c>
      <c r="C17" s="1">
        <v>48000</v>
      </c>
      <c r="D17" s="1">
        <v>50000</v>
      </c>
      <c r="E17" s="1">
        <v>63000</v>
      </c>
      <c r="F17" s="1">
        <v>34000</v>
      </c>
      <c r="G17" s="32">
        <v>12000</v>
      </c>
    </row>
    <row r="18" spans="2:7">
      <c r="B18" s="31" t="s">
        <v>65</v>
      </c>
      <c r="C18" s="1">
        <v>100000</v>
      </c>
      <c r="D18" s="1">
        <v>123000</v>
      </c>
      <c r="E18" s="1">
        <v>130000</v>
      </c>
      <c r="F18" s="1">
        <v>94000</v>
      </c>
      <c r="G18" s="32">
        <v>54000</v>
      </c>
    </row>
    <row r="19" spans="2:7">
      <c r="B19" s="31" t="s">
        <v>66</v>
      </c>
      <c r="C19" s="1">
        <v>40000</v>
      </c>
      <c r="D19" s="1">
        <v>34000</v>
      </c>
      <c r="E19" s="1">
        <v>12000</v>
      </c>
      <c r="F19" s="1">
        <v>6000</v>
      </c>
      <c r="G19" s="32">
        <v>24000</v>
      </c>
    </row>
    <row r="20" spans="2:7">
      <c r="B20" s="31" t="s">
        <v>67</v>
      </c>
      <c r="C20" s="1">
        <v>125000</v>
      </c>
      <c r="D20" s="1">
        <v>178000</v>
      </c>
      <c r="E20" s="1">
        <v>217000</v>
      </c>
      <c r="F20" s="1">
        <v>74400</v>
      </c>
      <c r="G20" s="32">
        <v>48800</v>
      </c>
    </row>
    <row r="21" spans="2:7">
      <c r="B21" s="31" t="s">
        <v>68</v>
      </c>
      <c r="C21" s="1">
        <v>123000</v>
      </c>
      <c r="D21" s="1">
        <v>150000</v>
      </c>
      <c r="E21" s="1">
        <v>200000</v>
      </c>
      <c r="F21" s="1">
        <v>63000</v>
      </c>
      <c r="G21" s="32">
        <v>50789</v>
      </c>
    </row>
    <row r="22" spans="2:7">
      <c r="B22" s="31" t="s">
        <v>69</v>
      </c>
      <c r="C22" s="1">
        <v>24000</v>
      </c>
      <c r="D22" s="1">
        <v>25000</v>
      </c>
      <c r="E22" s="1">
        <v>27000</v>
      </c>
      <c r="F22" s="1">
        <v>12000</v>
      </c>
      <c r="G22" s="32">
        <v>6000</v>
      </c>
    </row>
    <row r="23" spans="2:7">
      <c r="B23" s="31" t="s">
        <v>70</v>
      </c>
      <c r="C23" s="1">
        <v>20000</v>
      </c>
      <c r="D23" s="1">
        <v>21500</v>
      </c>
      <c r="E23" s="1">
        <v>23800</v>
      </c>
      <c r="F23" s="1">
        <v>7600</v>
      </c>
      <c r="G23" s="32">
        <v>4200</v>
      </c>
    </row>
    <row r="24" spans="2:7">
      <c r="B24" s="33"/>
      <c r="C24" s="34"/>
      <c r="D24" s="34"/>
      <c r="E24" s="34"/>
      <c r="F24" s="34"/>
      <c r="G24" s="35"/>
    </row>
    <row r="25" spans="2:7" ht="15.75" thickBot="1">
      <c r="B25" s="42" t="s">
        <v>50</v>
      </c>
      <c r="C25" s="43">
        <f>SUM(C17:C23)</f>
        <v>480000</v>
      </c>
      <c r="D25" s="43">
        <f>SUM(D17:D23)</f>
        <v>581500</v>
      </c>
      <c r="E25" s="43">
        <f>SUM(E17:E23)</f>
        <v>672800</v>
      </c>
      <c r="F25" s="43">
        <f>SUM(F17:F23)</f>
        <v>291000</v>
      </c>
      <c r="G25" s="44">
        <f>SUM(G17:G23)</f>
        <v>199789</v>
      </c>
    </row>
    <row r="26" spans="2:7" ht="15.75" thickTop="1"/>
  </sheetData>
  <mergeCells count="1">
    <mergeCell ref="B15:G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24"/>
  <sheetViews>
    <sheetView workbookViewId="0">
      <selection activeCell="K23" sqref="K23"/>
    </sheetView>
  </sheetViews>
  <sheetFormatPr baseColWidth="10" defaultRowHeight="15"/>
  <sheetData>
    <row r="4" spans="2:10" ht="15.75" thickBot="1"/>
    <row r="5" spans="2:10" ht="16.5" thickTop="1" thickBot="1">
      <c r="B5" s="134"/>
      <c r="C5" s="186" t="s">
        <v>161</v>
      </c>
      <c r="D5" s="186" t="s">
        <v>162</v>
      </c>
      <c r="E5" s="186" t="s">
        <v>163</v>
      </c>
      <c r="F5" s="186" t="s">
        <v>164</v>
      </c>
      <c r="G5" s="186" t="s">
        <v>165</v>
      </c>
      <c r="H5" s="187"/>
      <c r="I5" s="191" t="s">
        <v>166</v>
      </c>
      <c r="J5" s="195" t="s">
        <v>167</v>
      </c>
    </row>
    <row r="6" spans="2:10" ht="15.75" thickTop="1">
      <c r="B6" s="130" t="s">
        <v>149</v>
      </c>
      <c r="C6" s="115">
        <v>12</v>
      </c>
      <c r="D6" s="115">
        <v>16</v>
      </c>
      <c r="E6" s="115">
        <v>14</v>
      </c>
      <c r="F6" s="115">
        <v>9</v>
      </c>
      <c r="G6" s="115">
        <v>20</v>
      </c>
      <c r="H6" s="188"/>
      <c r="I6" s="192"/>
      <c r="J6" s="196"/>
    </row>
    <row r="7" spans="2:10">
      <c r="B7" s="122" t="s">
        <v>150</v>
      </c>
      <c r="C7" s="1">
        <v>10</v>
      </c>
      <c r="D7" s="1">
        <v>18</v>
      </c>
      <c r="E7" s="1">
        <v>12</v>
      </c>
      <c r="F7" s="1">
        <v>8</v>
      </c>
      <c r="G7" s="1">
        <v>22</v>
      </c>
      <c r="H7" s="189"/>
      <c r="I7" s="193"/>
      <c r="J7" s="197"/>
    </row>
    <row r="8" spans="2:10">
      <c r="B8" s="122" t="s">
        <v>151</v>
      </c>
      <c r="C8" s="1">
        <v>11</v>
      </c>
      <c r="D8" s="1">
        <v>15</v>
      </c>
      <c r="E8" s="1">
        <v>8</v>
      </c>
      <c r="F8" s="1">
        <v>5</v>
      </c>
      <c r="G8" s="1">
        <v>15</v>
      </c>
      <c r="H8" s="189"/>
      <c r="I8" s="193"/>
      <c r="J8" s="197"/>
    </row>
    <row r="9" spans="2:10">
      <c r="B9" s="122" t="s">
        <v>152</v>
      </c>
      <c r="C9" s="1">
        <v>15</v>
      </c>
      <c r="D9" s="1">
        <v>15</v>
      </c>
      <c r="E9" s="1">
        <v>10</v>
      </c>
      <c r="F9" s="1">
        <v>10</v>
      </c>
      <c r="G9" s="1">
        <v>15</v>
      </c>
      <c r="H9" s="189"/>
      <c r="I9" s="193"/>
      <c r="J9" s="197"/>
    </row>
    <row r="10" spans="2:10">
      <c r="B10" s="122" t="s">
        <v>153</v>
      </c>
      <c r="C10" s="1">
        <v>10</v>
      </c>
      <c r="D10" s="1">
        <v>10</v>
      </c>
      <c r="E10" s="1">
        <v>9</v>
      </c>
      <c r="F10" s="1">
        <v>10</v>
      </c>
      <c r="G10" s="1">
        <v>15</v>
      </c>
      <c r="H10" s="189"/>
      <c r="I10" s="193"/>
      <c r="J10" s="197"/>
    </row>
    <row r="11" spans="2:10">
      <c r="B11" s="122" t="s">
        <v>154</v>
      </c>
      <c r="C11" s="1">
        <v>8</v>
      </c>
      <c r="D11" s="1">
        <v>7</v>
      </c>
      <c r="E11" s="1">
        <v>10</v>
      </c>
      <c r="F11" s="1">
        <v>8</v>
      </c>
      <c r="G11" s="1">
        <v>9</v>
      </c>
      <c r="H11" s="189"/>
      <c r="I11" s="193"/>
      <c r="J11" s="197"/>
    </row>
    <row r="12" spans="2:10">
      <c r="B12" s="122" t="s">
        <v>155</v>
      </c>
      <c r="C12" s="1">
        <v>5</v>
      </c>
      <c r="D12" s="1">
        <v>3</v>
      </c>
      <c r="E12" s="1">
        <v>1</v>
      </c>
      <c r="F12" s="1">
        <v>5</v>
      </c>
      <c r="G12" s="1">
        <v>6</v>
      </c>
      <c r="H12" s="189"/>
      <c r="I12" s="193"/>
      <c r="J12" s="197"/>
    </row>
    <row r="13" spans="2:10">
      <c r="B13" s="122" t="s">
        <v>156</v>
      </c>
      <c r="C13" s="1">
        <v>8</v>
      </c>
      <c r="D13" s="1">
        <v>8</v>
      </c>
      <c r="E13" s="1">
        <v>3</v>
      </c>
      <c r="F13" s="1">
        <v>3</v>
      </c>
      <c r="G13" s="1">
        <v>7</v>
      </c>
      <c r="H13" s="189"/>
      <c r="I13" s="193"/>
      <c r="J13" s="197"/>
    </row>
    <row r="14" spans="2:10">
      <c r="B14" s="122" t="s">
        <v>157</v>
      </c>
      <c r="C14" s="1">
        <v>11</v>
      </c>
      <c r="D14" s="1">
        <v>10</v>
      </c>
      <c r="E14" s="1">
        <v>10</v>
      </c>
      <c r="F14" s="1">
        <v>5</v>
      </c>
      <c r="G14" s="1">
        <v>20</v>
      </c>
      <c r="H14" s="189"/>
      <c r="I14" s="193"/>
      <c r="J14" s="197"/>
    </row>
    <row r="15" spans="2:10">
      <c r="B15" s="122" t="s">
        <v>158</v>
      </c>
      <c r="C15" s="1">
        <v>15</v>
      </c>
      <c r="D15" s="1">
        <v>14</v>
      </c>
      <c r="E15" s="1">
        <v>20</v>
      </c>
      <c r="F15" s="1">
        <v>8</v>
      </c>
      <c r="G15" s="1">
        <v>28</v>
      </c>
      <c r="H15" s="189"/>
      <c r="I15" s="193"/>
      <c r="J15" s="197"/>
    </row>
    <row r="16" spans="2:10">
      <c r="B16" s="122" t="s">
        <v>159</v>
      </c>
      <c r="C16" s="1">
        <v>20</v>
      </c>
      <c r="D16" s="1">
        <v>18</v>
      </c>
      <c r="E16" s="1">
        <v>15</v>
      </c>
      <c r="F16" s="1">
        <v>11</v>
      </c>
      <c r="G16" s="1">
        <v>18</v>
      </c>
      <c r="H16" s="189"/>
      <c r="I16" s="193"/>
      <c r="J16" s="197"/>
    </row>
    <row r="17" spans="2:10" ht="15.75" thickBot="1">
      <c r="B17" s="126" t="s">
        <v>160</v>
      </c>
      <c r="C17" s="95">
        <v>18</v>
      </c>
      <c r="D17" s="95">
        <v>15</v>
      </c>
      <c r="E17" s="95">
        <v>10</v>
      </c>
      <c r="F17" s="95">
        <v>13</v>
      </c>
      <c r="G17" s="95">
        <v>19</v>
      </c>
      <c r="H17" s="190"/>
      <c r="I17" s="194"/>
      <c r="J17" s="198"/>
    </row>
    <row r="18" spans="2:10" ht="15.75" thickTop="1"/>
    <row r="19" spans="2:10">
      <c r="B19" s="1" t="s">
        <v>166</v>
      </c>
      <c r="C19" s="1"/>
      <c r="D19" s="1"/>
      <c r="E19" s="1"/>
      <c r="F19" s="1"/>
      <c r="G19" s="1"/>
      <c r="H19" s="1"/>
      <c r="I19" s="1"/>
      <c r="J19" s="1"/>
    </row>
    <row r="20" spans="2:10">
      <c r="B20" s="1" t="s">
        <v>167</v>
      </c>
      <c r="C20" s="1"/>
      <c r="D20" s="1"/>
      <c r="E20" s="1"/>
      <c r="F20" s="1"/>
      <c r="G20" s="1"/>
      <c r="H20" s="1"/>
      <c r="I20" s="1"/>
      <c r="J20" s="1"/>
    </row>
    <row r="21" spans="2:10">
      <c r="B21" s="1"/>
      <c r="C21" s="1"/>
      <c r="D21" s="1"/>
      <c r="E21" s="1"/>
      <c r="F21" s="1"/>
      <c r="G21" s="1"/>
      <c r="H21" s="1"/>
      <c r="I21" s="1"/>
      <c r="J21" s="1"/>
    </row>
    <row r="22" spans="2:10">
      <c r="B22" s="1" t="s">
        <v>168</v>
      </c>
      <c r="C22" s="1"/>
      <c r="D22" s="1"/>
      <c r="E22" s="1"/>
      <c r="F22" s="1"/>
      <c r="G22" s="1"/>
      <c r="H22" s="1"/>
      <c r="I22" s="1"/>
      <c r="J22" s="1"/>
    </row>
    <row r="23" spans="2:10">
      <c r="B23" s="1" t="s">
        <v>169</v>
      </c>
      <c r="C23" s="1"/>
      <c r="D23" s="1"/>
      <c r="E23" s="1"/>
      <c r="F23" s="1"/>
      <c r="G23" s="1"/>
      <c r="H23" s="1"/>
      <c r="I23" s="1"/>
      <c r="J23" s="1"/>
    </row>
    <row r="24" spans="2:10">
      <c r="B24" s="1" t="s">
        <v>170</v>
      </c>
      <c r="C24" s="1"/>
      <c r="D24" s="1"/>
      <c r="E24" s="1"/>
      <c r="F24" s="1"/>
      <c r="G24" s="1"/>
      <c r="H24" s="1"/>
      <c r="I24" s="1"/>
      <c r="J24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7"/>
  <sheetViews>
    <sheetView workbookViewId="0">
      <selection activeCell="D15" sqref="D15"/>
    </sheetView>
  </sheetViews>
  <sheetFormatPr baseColWidth="10" defaultRowHeight="15"/>
  <cols>
    <col min="2" max="2" width="13.140625" bestFit="1" customWidth="1"/>
    <col min="3" max="3" width="16.28515625" bestFit="1" customWidth="1"/>
    <col min="4" max="4" width="18.42578125" bestFit="1" customWidth="1"/>
    <col min="5" max="5" width="10.5703125" bestFit="1" customWidth="1"/>
    <col min="6" max="6" width="15.140625" bestFit="1" customWidth="1"/>
    <col min="7" max="7" width="15" bestFit="1" customWidth="1"/>
  </cols>
  <sheetData>
    <row r="1" spans="2:10">
      <c r="C1" s="74"/>
      <c r="D1" s="74"/>
      <c r="F1" s="76"/>
      <c r="G1" s="75"/>
    </row>
    <row r="2" spans="2:10" ht="15.75" thickBot="1">
      <c r="C2" s="74"/>
      <c r="D2" s="74"/>
      <c r="F2" s="76"/>
      <c r="G2" s="75"/>
    </row>
    <row r="3" spans="2:10" ht="16.5" thickTop="1" thickBot="1">
      <c r="B3" s="176" t="s">
        <v>107</v>
      </c>
      <c r="C3" s="177"/>
      <c r="D3" s="177"/>
      <c r="E3" s="177"/>
      <c r="F3" s="177"/>
      <c r="G3" s="177"/>
      <c r="H3" s="177"/>
      <c r="I3" s="178"/>
    </row>
    <row r="4" spans="2:10" ht="16.5" thickTop="1" thickBot="1">
      <c r="B4" s="79" t="s">
        <v>99</v>
      </c>
      <c r="C4" s="80" t="s">
        <v>41</v>
      </c>
      <c r="D4" s="81" t="s">
        <v>42</v>
      </c>
      <c r="E4" s="81" t="s">
        <v>43</v>
      </c>
      <c r="F4" s="80" t="s">
        <v>102</v>
      </c>
      <c r="G4" s="80" t="s">
        <v>100</v>
      </c>
      <c r="H4" s="80" t="s">
        <v>101</v>
      </c>
      <c r="I4" s="82" t="s">
        <v>106</v>
      </c>
    </row>
    <row r="5" spans="2:10" ht="15.75" thickTop="1">
      <c r="B5" s="83">
        <v>1234</v>
      </c>
      <c r="C5" s="84" t="s">
        <v>103</v>
      </c>
      <c r="D5" s="85">
        <v>323</v>
      </c>
      <c r="E5" s="86">
        <v>2</v>
      </c>
      <c r="F5" s="87">
        <f>D5*E5</f>
        <v>646</v>
      </c>
      <c r="G5" s="87">
        <f>IF(F5&gt;=600,F5*5%,"")</f>
        <v>32.300000000000004</v>
      </c>
      <c r="H5" s="87">
        <f>IF(F5&gt;=600,F5-(F5*5%),F5)</f>
        <v>613.70000000000005</v>
      </c>
      <c r="I5" s="88" t="str">
        <f>IF(H5&gt;=1200,"MOTO","")</f>
        <v/>
      </c>
    </row>
    <row r="6" spans="2:10">
      <c r="B6" s="89">
        <v>2356</v>
      </c>
      <c r="C6" s="1" t="s">
        <v>104</v>
      </c>
      <c r="D6" s="90">
        <v>20</v>
      </c>
      <c r="E6" s="91">
        <v>3</v>
      </c>
      <c r="F6" s="92">
        <f t="shared" ref="F6:F9" si="0">D6*E6</f>
        <v>60</v>
      </c>
      <c r="G6" s="92" t="str">
        <f t="shared" ref="G6:G9" si="1">IF(F6&gt;=600,F6*5%,"")</f>
        <v/>
      </c>
      <c r="H6" s="92">
        <f t="shared" ref="H6:H9" si="2">IF(F6&gt;=600,F6-(F6*5%),F6)</f>
        <v>60</v>
      </c>
      <c r="I6" s="93" t="str">
        <f t="shared" ref="I6:I9" si="3">IF(H6&gt;=1200,"MOTO","")</f>
        <v/>
      </c>
    </row>
    <row r="7" spans="2:10">
      <c r="B7" s="89">
        <v>2145</v>
      </c>
      <c r="C7" s="1" t="s">
        <v>105</v>
      </c>
      <c r="D7" s="90">
        <v>338</v>
      </c>
      <c r="E7" s="91">
        <v>5</v>
      </c>
      <c r="F7" s="92">
        <f t="shared" si="0"/>
        <v>1690</v>
      </c>
      <c r="G7" s="92">
        <f t="shared" si="1"/>
        <v>84.5</v>
      </c>
      <c r="H7" s="92">
        <f t="shared" si="2"/>
        <v>1605.5</v>
      </c>
      <c r="I7" s="93" t="str">
        <f t="shared" si="3"/>
        <v>MOTO</v>
      </c>
    </row>
    <row r="8" spans="2:10">
      <c r="B8" s="89">
        <v>1254</v>
      </c>
      <c r="C8" s="1" t="s">
        <v>103</v>
      </c>
      <c r="D8" s="90">
        <v>323</v>
      </c>
      <c r="E8" s="91">
        <v>4</v>
      </c>
      <c r="F8" s="92">
        <f t="shared" si="0"/>
        <v>1292</v>
      </c>
      <c r="G8" s="92">
        <f t="shared" si="1"/>
        <v>64.600000000000009</v>
      </c>
      <c r="H8" s="92">
        <f t="shared" si="2"/>
        <v>1227.4000000000001</v>
      </c>
      <c r="I8" s="93" t="str">
        <f t="shared" si="3"/>
        <v>MOTO</v>
      </c>
    </row>
    <row r="9" spans="2:10" ht="15.75" thickBot="1">
      <c r="B9" s="94">
        <v>1568</v>
      </c>
      <c r="C9" s="95" t="s">
        <v>105</v>
      </c>
      <c r="D9" s="96">
        <v>338</v>
      </c>
      <c r="E9" s="97">
        <v>5</v>
      </c>
      <c r="F9" s="98">
        <f t="shared" si="0"/>
        <v>1690</v>
      </c>
      <c r="G9" s="98">
        <f t="shared" si="1"/>
        <v>84.5</v>
      </c>
      <c r="H9" s="98">
        <f t="shared" si="2"/>
        <v>1605.5</v>
      </c>
      <c r="I9" s="99" t="str">
        <f t="shared" si="3"/>
        <v>MOTO</v>
      </c>
      <c r="J9" s="78"/>
    </row>
    <row r="10" spans="2:10" ht="15.75" thickTop="1"/>
    <row r="17" spans="3:10">
      <c r="C17" s="77"/>
      <c r="E17" s="78"/>
      <c r="F17" s="78"/>
      <c r="J17" s="78"/>
    </row>
  </sheetData>
  <mergeCells count="1"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3:I11"/>
  <sheetViews>
    <sheetView workbookViewId="0">
      <selection activeCell="F5" sqref="F5"/>
    </sheetView>
  </sheetViews>
  <sheetFormatPr baseColWidth="10" defaultRowHeight="15"/>
  <cols>
    <col min="2" max="2" width="13.42578125" style="77" bestFit="1" customWidth="1"/>
    <col min="3" max="3" width="16.28515625" bestFit="1" customWidth="1"/>
    <col min="4" max="4" width="18.42578125" style="78" bestFit="1" customWidth="1"/>
    <col min="5" max="5" width="10.5703125" style="78" bestFit="1" customWidth="1"/>
    <col min="6" max="6" width="15.140625" bestFit="1" customWidth="1"/>
    <col min="7" max="7" width="15" bestFit="1" customWidth="1"/>
    <col min="8" max="8" width="14.85546875" bestFit="1" customWidth="1"/>
    <col min="9" max="9" width="11.42578125" style="78"/>
  </cols>
  <sheetData>
    <row r="3" spans="2:7" ht="15.75" thickBot="1"/>
    <row r="4" spans="2:7" ht="16.5" thickTop="1" thickBot="1">
      <c r="B4" s="134" t="s">
        <v>41</v>
      </c>
      <c r="C4" s="80" t="s">
        <v>88</v>
      </c>
      <c r="D4" s="80" t="s">
        <v>89</v>
      </c>
      <c r="E4" s="80" t="s">
        <v>90</v>
      </c>
      <c r="F4" s="80" t="s">
        <v>91</v>
      </c>
      <c r="G4" s="135" t="s">
        <v>92</v>
      </c>
    </row>
    <row r="5" spans="2:7" ht="15.75" thickTop="1">
      <c r="B5" s="130" t="s">
        <v>93</v>
      </c>
      <c r="C5" s="131">
        <v>40666</v>
      </c>
      <c r="D5" s="131">
        <v>40672</v>
      </c>
      <c r="E5" s="115">
        <f t="shared" ref="E5:E10" si="0">DAYS360(C5,D5)</f>
        <v>6</v>
      </c>
      <c r="F5" s="132" t="str">
        <f>IF(E5&lt;=4,"30 €",IF(AND(E5&gt;=5,E5&lt;=10),"27 €","24 €"))</f>
        <v>27 €</v>
      </c>
      <c r="G5" s="133">
        <f>E5*F5</f>
        <v>162</v>
      </c>
    </row>
    <row r="6" spans="2:7">
      <c r="B6" s="122" t="s">
        <v>94</v>
      </c>
      <c r="C6" s="123">
        <v>40670</v>
      </c>
      <c r="D6" s="123">
        <v>40678</v>
      </c>
      <c r="E6" s="1">
        <f t="shared" si="0"/>
        <v>8</v>
      </c>
      <c r="F6" s="124" t="str">
        <f t="shared" ref="F6:F10" si="1">IF(E6&lt;=4,"30 €",IF(AND(E6&gt;=5,E6&lt;=10),"27 €","24 €"))</f>
        <v>27 €</v>
      </c>
      <c r="G6" s="125">
        <f t="shared" ref="G6:G10" si="2">E6*F6</f>
        <v>216</v>
      </c>
    </row>
    <row r="7" spans="2:7">
      <c r="B7" s="122" t="s">
        <v>95</v>
      </c>
      <c r="C7" s="123">
        <v>40675</v>
      </c>
      <c r="D7" s="123">
        <v>40687</v>
      </c>
      <c r="E7" s="1">
        <f t="shared" si="0"/>
        <v>12</v>
      </c>
      <c r="F7" s="124" t="str">
        <f t="shared" si="1"/>
        <v>24 €</v>
      </c>
      <c r="G7" s="125">
        <f t="shared" si="2"/>
        <v>288</v>
      </c>
    </row>
    <row r="8" spans="2:7">
      <c r="B8" s="122" t="s">
        <v>96</v>
      </c>
      <c r="C8" s="123">
        <v>40683</v>
      </c>
      <c r="D8" s="123">
        <v>40686</v>
      </c>
      <c r="E8" s="1">
        <f t="shared" si="0"/>
        <v>3</v>
      </c>
      <c r="F8" s="124" t="str">
        <f t="shared" si="1"/>
        <v>30 €</v>
      </c>
      <c r="G8" s="125">
        <f t="shared" si="2"/>
        <v>90</v>
      </c>
    </row>
    <row r="9" spans="2:7">
      <c r="B9" s="122" t="s">
        <v>97</v>
      </c>
      <c r="C9" s="123">
        <v>40684</v>
      </c>
      <c r="D9" s="123">
        <v>40689</v>
      </c>
      <c r="E9" s="1">
        <f t="shared" si="0"/>
        <v>5</v>
      </c>
      <c r="F9" s="124" t="str">
        <f t="shared" si="1"/>
        <v>27 €</v>
      </c>
      <c r="G9" s="125">
        <f t="shared" si="2"/>
        <v>135</v>
      </c>
    </row>
    <row r="10" spans="2:7" ht="15.75" thickBot="1">
      <c r="B10" s="126" t="s">
        <v>98</v>
      </c>
      <c r="C10" s="127">
        <v>40684</v>
      </c>
      <c r="D10" s="127">
        <v>40694</v>
      </c>
      <c r="E10" s="95">
        <f t="shared" si="0"/>
        <v>10</v>
      </c>
      <c r="F10" s="128" t="str">
        <f t="shared" si="1"/>
        <v>27 €</v>
      </c>
      <c r="G10" s="129">
        <f t="shared" si="2"/>
        <v>270</v>
      </c>
    </row>
    <row r="11" spans="2:7" ht="15.75" thickTop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2"/>
  <sheetViews>
    <sheetView workbookViewId="0">
      <selection activeCell="K28" sqref="K28"/>
    </sheetView>
  </sheetViews>
  <sheetFormatPr baseColWidth="10" defaultRowHeight="15"/>
  <cols>
    <col min="2" max="2" width="11.42578125" style="77"/>
    <col min="3" max="3" width="14" bestFit="1" customWidth="1"/>
    <col min="4" max="4" width="11.42578125" style="78"/>
    <col min="5" max="5" width="16.28515625" style="78" bestFit="1" customWidth="1"/>
    <col min="6" max="6" width="18.42578125" style="78" bestFit="1" customWidth="1"/>
    <col min="7" max="7" width="10.5703125" style="78" bestFit="1" customWidth="1"/>
    <col min="8" max="8" width="7.140625" bestFit="1" customWidth="1"/>
    <col min="9" max="9" width="14.85546875" bestFit="1" customWidth="1"/>
  </cols>
  <sheetData>
    <row r="1" spans="2:9" ht="15.75" thickBot="1"/>
    <row r="2" spans="2:9" ht="16.5" thickTop="1" thickBot="1">
      <c r="B2" s="141" t="s">
        <v>108</v>
      </c>
      <c r="C2" s="142" t="s">
        <v>109</v>
      </c>
      <c r="D2" s="143" t="s">
        <v>110</v>
      </c>
      <c r="E2" s="143" t="s">
        <v>88</v>
      </c>
      <c r="F2" s="143" t="s">
        <v>89</v>
      </c>
      <c r="G2" s="143" t="s">
        <v>90</v>
      </c>
      <c r="H2" s="142" t="s">
        <v>111</v>
      </c>
      <c r="I2" s="144" t="s">
        <v>101</v>
      </c>
    </row>
    <row r="3" spans="2:9" ht="15.75" thickTop="1">
      <c r="B3" s="138">
        <v>1254</v>
      </c>
      <c r="C3" s="115" t="s">
        <v>112</v>
      </c>
      <c r="D3" s="139">
        <v>2</v>
      </c>
      <c r="E3" s="140">
        <v>40859</v>
      </c>
      <c r="F3" s="140">
        <v>40862</v>
      </c>
      <c r="G3" s="139">
        <f>DAYS360(E3,F3)</f>
        <v>3</v>
      </c>
      <c r="H3" s="139" t="str">
        <f>IF(G3&gt;3,"1,80 €","0,00 €")</f>
        <v>0,00 €</v>
      </c>
      <c r="I3" s="133">
        <f>IF(D3=1,4*G3+H3,3*G3+H3)</f>
        <v>9</v>
      </c>
    </row>
    <row r="4" spans="2:9">
      <c r="B4" s="89">
        <v>2563</v>
      </c>
      <c r="C4" s="1" t="s">
        <v>113</v>
      </c>
      <c r="D4" s="91">
        <v>1</v>
      </c>
      <c r="E4" s="136">
        <v>40862</v>
      </c>
      <c r="F4" s="136">
        <v>40866</v>
      </c>
      <c r="G4" s="91">
        <f t="shared" ref="G4:G9" si="0">DAYS360(E4,F4)</f>
        <v>4</v>
      </c>
      <c r="H4" s="91" t="str">
        <f t="shared" ref="H4:H9" si="1">IF(G4&gt;3,"1,80 €","0,00 €")</f>
        <v>1,80 €</v>
      </c>
      <c r="I4" s="125">
        <f t="shared" ref="I4:I9" si="2">IF(D4=1,4*G4+H4,3*G4+H4)</f>
        <v>17.8</v>
      </c>
    </row>
    <row r="5" spans="2:9">
      <c r="B5" s="89">
        <v>1254</v>
      </c>
      <c r="C5" s="1" t="s">
        <v>114</v>
      </c>
      <c r="D5" s="91">
        <v>1</v>
      </c>
      <c r="E5" s="136">
        <v>40872</v>
      </c>
      <c r="F5" s="136">
        <v>40875</v>
      </c>
      <c r="G5" s="91">
        <f t="shared" si="0"/>
        <v>3</v>
      </c>
      <c r="H5" s="91" t="str">
        <f t="shared" si="1"/>
        <v>0,00 €</v>
      </c>
      <c r="I5" s="125">
        <f t="shared" si="2"/>
        <v>12</v>
      </c>
    </row>
    <row r="6" spans="2:9">
      <c r="B6" s="89">
        <v>7851</v>
      </c>
      <c r="C6" s="1" t="s">
        <v>115</v>
      </c>
      <c r="D6" s="91">
        <v>2</v>
      </c>
      <c r="E6" s="136">
        <v>40873</v>
      </c>
      <c r="F6" s="136">
        <v>40877</v>
      </c>
      <c r="G6" s="91">
        <f t="shared" si="0"/>
        <v>4</v>
      </c>
      <c r="H6" s="91" t="str">
        <f t="shared" si="1"/>
        <v>1,80 €</v>
      </c>
      <c r="I6" s="125">
        <f t="shared" si="2"/>
        <v>13.8</v>
      </c>
    </row>
    <row r="7" spans="2:9">
      <c r="B7" s="89">
        <v>1258</v>
      </c>
      <c r="C7" s="1" t="s">
        <v>119</v>
      </c>
      <c r="D7" s="91">
        <v>2</v>
      </c>
      <c r="E7" s="136">
        <v>40874</v>
      </c>
      <c r="F7" s="136">
        <v>40877</v>
      </c>
      <c r="G7" s="91">
        <f t="shared" si="0"/>
        <v>3</v>
      </c>
      <c r="H7" s="91" t="str">
        <f t="shared" si="1"/>
        <v>0,00 €</v>
      </c>
      <c r="I7" s="125">
        <f t="shared" si="2"/>
        <v>9</v>
      </c>
    </row>
    <row r="8" spans="2:9">
      <c r="B8" s="89">
        <v>4568</v>
      </c>
      <c r="C8" s="1" t="s">
        <v>116</v>
      </c>
      <c r="D8" s="91">
        <v>1</v>
      </c>
      <c r="E8" s="136">
        <v>40875</v>
      </c>
      <c r="F8" s="136">
        <v>40879</v>
      </c>
      <c r="G8" s="91">
        <f t="shared" si="0"/>
        <v>4</v>
      </c>
      <c r="H8" s="91" t="str">
        <f t="shared" si="1"/>
        <v>1,80 €</v>
      </c>
      <c r="I8" s="125">
        <f t="shared" si="2"/>
        <v>17.8</v>
      </c>
    </row>
    <row r="9" spans="2:9" ht="15.75" thickBot="1">
      <c r="B9" s="94">
        <v>3658</v>
      </c>
      <c r="C9" s="95" t="s">
        <v>117</v>
      </c>
      <c r="D9" s="97">
        <v>2</v>
      </c>
      <c r="E9" s="137">
        <v>40876</v>
      </c>
      <c r="F9" s="137">
        <v>40881</v>
      </c>
      <c r="G9" s="97">
        <f t="shared" si="0"/>
        <v>5</v>
      </c>
      <c r="H9" s="97" t="str">
        <f t="shared" si="1"/>
        <v>1,80 €</v>
      </c>
      <c r="I9" s="129">
        <f t="shared" si="2"/>
        <v>16.8</v>
      </c>
    </row>
    <row r="10" spans="2:9" ht="15.75" thickTop="1"/>
    <row r="12" spans="2:9">
      <c r="B12" s="77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4</vt:i4>
      </vt:variant>
    </vt:vector>
  </HeadingPairs>
  <TitlesOfParts>
    <vt:vector size="16" baseType="lpstr">
      <vt:lpstr>Pract.1</vt:lpstr>
      <vt:lpstr>Pract.2</vt:lpstr>
      <vt:lpstr>Pract.3</vt:lpstr>
      <vt:lpstr>Pract.4</vt:lpstr>
      <vt:lpstr>Pract.5</vt:lpstr>
      <vt:lpstr>Pract.6</vt:lpstr>
      <vt:lpstr>Pract.7</vt:lpstr>
      <vt:lpstr>Pract.8</vt:lpstr>
      <vt:lpstr>Pract.9</vt:lpstr>
      <vt:lpstr>Pract.10</vt:lpstr>
      <vt:lpstr>Pract.11</vt:lpstr>
      <vt:lpstr>Práct.12</vt:lpstr>
      <vt:lpstr>RENTA</vt:lpstr>
      <vt:lpstr>RENTA_FAMILIAR</vt:lpstr>
      <vt:lpstr>RENTAFAMILIAR</vt:lpstr>
      <vt:lpstr>TOTAL_DE_GASTOS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LusaSoft</dc:creator>
  <cp:lastModifiedBy>LusaSoft</cp:lastModifiedBy>
  <dcterms:created xsi:type="dcterms:W3CDTF">2011-11-09T11:57:29Z</dcterms:created>
  <dcterms:modified xsi:type="dcterms:W3CDTF">2011-11-14T11:20:35Z</dcterms:modified>
</cp:coreProperties>
</file>